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48" windowHeight="8700" activeTab="0"/>
  </bookViews>
  <sheets>
    <sheet name="приложение 4" sheetId="1" r:id="rId1"/>
  </sheets>
  <definedNames>
    <definedName name="_xlnm._FilterDatabase" localSheetId="0" hidden="1">'приложение 4'!$F$2:$F$469</definedName>
    <definedName name="_xlnm.Print_Titles" localSheetId="0">'приложение 4'!$6:$7</definedName>
    <definedName name="SHEET_TITLE" localSheetId="0">"приложение 4"</definedName>
    <definedName name="_xlnm.Print_Area" localSheetId="0">'приложение 4'!$A$1:$H$253</definedName>
  </definedNames>
  <calcPr fullCalcOnLoad="1"/>
</workbook>
</file>

<file path=xl/sharedStrings.xml><?xml version="1.0" encoding="utf-8"?>
<sst xmlns="http://schemas.openxmlformats.org/spreadsheetml/2006/main" count="1013" uniqueCount="187">
  <si>
    <t>Код главного распоряди-теля бюджетных средств</t>
  </si>
  <si>
    <t>Наименование главного распорядителя средств местного бюджета, раздела, подраздела, целевой статьи, вида расходов</t>
  </si>
  <si>
    <t>Рз</t>
  </si>
  <si>
    <t xml:space="preserve">ПР </t>
  </si>
  <si>
    <t>ЦСР</t>
  </si>
  <si>
    <t>ВР</t>
  </si>
  <si>
    <t>Суммы, тыс.рублей</t>
  </si>
  <si>
    <t xml:space="preserve">всего </t>
  </si>
  <si>
    <t>в том числе за счёт безвозмездных поступлений</t>
  </si>
  <si>
    <t>ОСГУ</t>
  </si>
  <si>
    <t>Собрание Представителей муниципального района Сергиевский</t>
  </si>
  <si>
    <t>Функционирование законодательных (представительных) органов муниципальных образований</t>
  </si>
  <si>
    <t>01</t>
  </si>
  <si>
    <t>03</t>
  </si>
  <si>
    <t>Непрограммные направления расходов местного бюджета</t>
  </si>
  <si>
    <t>99 0 00 00000</t>
  </si>
  <si>
    <t>Расходы на выплаты персоналу государственных (муниципальных) органов</t>
  </si>
  <si>
    <t>120</t>
  </si>
  <si>
    <t>211; 213</t>
  </si>
  <si>
    <t>Иные закупки товаров, работ и услуг для обеспечения государственных (муниципальных) нужд</t>
  </si>
  <si>
    <t>240</t>
  </si>
  <si>
    <t>221; 222; 223; 224; 225; 226; 290; 310; 340; 530 (без командировок)</t>
  </si>
  <si>
    <t>Администрация муниципального района Сергиевский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</si>
  <si>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</si>
  <si>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</si>
  <si>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</t>
  </si>
  <si>
    <t>23 0 00 00000</t>
  </si>
  <si>
    <t>Функционирование местных администраций</t>
  </si>
  <si>
    <t>04</t>
  </si>
  <si>
    <t>Уплата налогов, сборов и иных платежей</t>
  </si>
  <si>
    <t>850</t>
  </si>
  <si>
    <t>Судебная система</t>
  </si>
  <si>
    <t>05</t>
  </si>
  <si>
    <t>Обеспечение проведения выборов и референдумов</t>
  </si>
  <si>
    <t>07</t>
  </si>
  <si>
    <t>Специальные расходы</t>
  </si>
  <si>
    <t>880</t>
  </si>
  <si>
    <t>Другие общегосударственные вопросы</t>
  </si>
  <si>
    <t>13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</si>
  <si>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</t>
  </si>
  <si>
    <t>15 0 00 00000</t>
  </si>
  <si>
    <t>290,01 и 290,02</t>
  </si>
  <si>
    <t xml:space="preserve"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</t>
  </si>
  <si>
    <t>19 0 00 00000</t>
  </si>
  <si>
    <t>Расходы на выплаты персоналу казенных учреждений</t>
  </si>
  <si>
    <t>110</t>
  </si>
  <si>
    <t>Иные выплаты населению</t>
  </si>
  <si>
    <t>360</t>
  </si>
  <si>
    <t>Субсидии бюджетным учреждениям</t>
  </si>
  <si>
    <t>610</t>
  </si>
  <si>
    <t>Субсидии автономным учреждениям</t>
  </si>
  <si>
    <t>620</t>
  </si>
  <si>
    <t>Исполнение судебных актов</t>
  </si>
  <si>
    <t>830</t>
  </si>
  <si>
    <t>Муниципальная программа "Поддержка социально-ориентированных некоммерческих организаций, объединений и общественных инициатив граждан"</t>
  </si>
  <si>
    <t>35 0 00 00000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</si>
  <si>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</si>
  <si>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</si>
  <si>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Муниципальная программа "Профилактика терроризма и экстремизма в муниципальном районе Сергиевский Самарской области" </t>
  </si>
  <si>
    <t>11 0 00 00000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</si>
  <si>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</t>
  </si>
  <si>
    <t>20 0 00 00000</t>
  </si>
  <si>
    <t>Муниципальная программа "Профилактика геморрагической лихорадки с почечным синдромом, клещевого вирусного энцефалита и клещевого боррелиоза на территории муниципального района Сергиевский"</t>
  </si>
  <si>
    <t>22 0 00 00000</t>
  </si>
  <si>
    <t>Другие вопросы в области национальной безопасности и правоохранительной деятельности</t>
  </si>
  <si>
    <t xml:space="preserve">Муниципальная  программа "Комплексная программа профилактики правонарушений в муниципальном районе Сергиевский Самарской области" </t>
  </si>
  <si>
    <t>01 0 00 00000</t>
  </si>
  <si>
    <t>14</t>
  </si>
  <si>
    <t>Премии и гранты</t>
  </si>
  <si>
    <t>350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</si>
  <si>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</si>
  <si>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>30 0 00 00000</t>
  </si>
  <si>
    <t>Сельское хозяйство и рыболовство</t>
  </si>
  <si>
    <t xml:space="preserve">Муниципальная программа "Комплексное развитие сельских территорий муниципального района Сергиевский Самарской области" </t>
  </si>
  <si>
    <t>05 0 00 00000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</si>
  <si>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области"</t>
  </si>
  <si>
    <t>36 0 00 00000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</si>
  <si>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</si>
  <si>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</si>
  <si>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Транспорт</t>
  </si>
  <si>
    <t>08</t>
  </si>
  <si>
    <t>Муниципальная программа "Развитие транспортного обслуживания населения и организаций в муниципальном районе Сергиевский Самарской области"</t>
  </si>
  <si>
    <t>14 0 00 00000</t>
  </si>
  <si>
    <t>Дорожное хозяйство (дорожные фонды)</t>
  </si>
  <si>
    <t>Муниципальная программа "Повышение  безопасности дорожного движения в муниципальном районе Сергиевский Самарской области"</t>
  </si>
  <si>
    <t>02 0 00 00000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</si>
  <si>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</si>
  <si>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>17 0 00 00000</t>
  </si>
  <si>
    <t xml:space="preserve">Муниципальная программа "Содержание улично-дорожной сети муниципального района Сергиевский" </t>
  </si>
  <si>
    <t>21 0 00 00000</t>
  </si>
  <si>
    <t>Связь и информатика</t>
  </si>
  <si>
    <t>10</t>
  </si>
  <si>
    <t>Муниципальная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зданий, ремонт прочих объектов муниципального района Сергиевский Самарской области"</t>
  </si>
  <si>
    <t>Другие вопросы в области национальной экономики</t>
  </si>
  <si>
    <t>12</t>
  </si>
  <si>
    <t>Муниципальная программа "Развитие малого и среднего предпринимательства в муниципальном районе Сергиевский"</t>
  </si>
  <si>
    <t>03 0 00 00000</t>
  </si>
  <si>
    <t>Субсидии юридическим лицам (кроме некоммерческих организаций), индивидуальным предпринимателям, физическим лицам</t>
  </si>
  <si>
    <t>Жилищное хозяйство</t>
  </si>
  <si>
    <t xml:space="preserve"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</t>
  </si>
  <si>
    <t>04 0 00 00000</t>
  </si>
  <si>
    <t>Муниципальная  программа "Переселение граждан из аварийного жилищного фонда с учётом необходимости развития малоэтажного жил. строительства на территории муниципального района Сергиевский Самарской области"</t>
  </si>
  <si>
    <t>10 0 00 00000</t>
  </si>
  <si>
    <t>Бюджетные инвестиции</t>
  </si>
  <si>
    <t>410</t>
  </si>
  <si>
    <t>Коммунальное хозяйство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</si>
  <si>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</si>
  <si>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12 0 00 00000</t>
  </si>
  <si>
    <t>Благоустройство</t>
  </si>
  <si>
    <t>Другие вопросы в области охраны окружающей среды</t>
  </si>
  <si>
    <t>06</t>
  </si>
  <si>
    <t>Муниципальная программа "Экологическая программа территории  муниципального  района Сергиевский"</t>
  </si>
  <si>
    <t>27 0 00 00000</t>
  </si>
  <si>
    <t>Муниципальная программа "Обращение с отходами на территории муниципального района Сергиевский"</t>
  </si>
  <si>
    <t>28 0 00 00000</t>
  </si>
  <si>
    <t>Общее образование</t>
  </si>
  <si>
    <t>23 0 00 0000 0</t>
  </si>
  <si>
    <t>Профессиональная подготовка, переподготовка и повышение квалификации</t>
  </si>
  <si>
    <t xml:space="preserve">Муниципальная программа "Развитие муниципальной службы в администрации муниципального района Сергиевский" </t>
  </si>
  <si>
    <t>24 0 00 00000</t>
  </si>
  <si>
    <t xml:space="preserve">Молодежная политика 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</si>
  <si>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</si>
  <si>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>08 0 00 00000</t>
  </si>
  <si>
    <t xml:space="preserve">Муниципальная программа "Дети муниципального района Сергиевский" </t>
  </si>
  <si>
    <t>16 0 00 00000</t>
  </si>
  <si>
    <t>Культура</t>
  </si>
  <si>
    <t>Другие вопросы в области культуры, кинематографии</t>
  </si>
  <si>
    <t>33 0 00 00000</t>
  </si>
  <si>
    <t>Другие вопросы в области здравоохранения</t>
  </si>
  <si>
    <t>Муниципальная программа "Создание благоприятных условий в целях привлечения и закрепления медицинских работников для работы в подразделениях государственного бюджетного учреждения здравоохранения Самарской области "Сергиевская центральная районная больница", расположенных на территории муниципального района Сергиевский"</t>
  </si>
  <si>
    <t>37 0 00 00000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</si>
  <si>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</si>
  <si>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</si>
  <si>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320</t>
  </si>
  <si>
    <t>Муниципальная  программа  муниципального района Сергиевский "Молодой семье-доступное жилье"</t>
  </si>
  <si>
    <t>13 0 00 00000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</si>
  <si>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</t>
  </si>
  <si>
    <t>Публичные нормативные социальные выплаты гражданам</t>
  </si>
  <si>
    <t>Охрана семьи и детства</t>
  </si>
  <si>
    <t>Муниципальная программа "Обеспечение исполнения государственных полномочий органами местного самоуправления в сфере опеки и попечительства на территории муниципального района Сергиевский"</t>
  </si>
  <si>
    <t>06 0 00 00000</t>
  </si>
  <si>
    <t>Другие вопросы в области социальной политики</t>
  </si>
  <si>
    <t>290,03 и 290,04</t>
  </si>
  <si>
    <t xml:space="preserve">Муниципальная программа "Улучшение условий и охраны труда в муниципальном районе Сергиевский" </t>
  </si>
  <si>
    <t>32 0 00 00000</t>
  </si>
  <si>
    <t xml:space="preserve">Расходы на выплаты персоналу государственных (муниципальных) органов </t>
  </si>
  <si>
    <t xml:space="preserve">Физическая культура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</si>
  <si>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</si>
  <si>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>11</t>
  </si>
  <si>
    <t>09 0 00 00000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</si>
  <si>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</si>
  <si>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</si>
  <si>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>18 0 00 00000</t>
  </si>
  <si>
    <t>Подпрограмма "Организация планирования и исполнения консолидированного бюджета муниципального района Сергиевский</t>
  </si>
  <si>
    <t>18 3 00 00000</t>
  </si>
  <si>
    <t>Комитет по управлению муниципальным имуществом муниципального района Сергиевский Самарской области</t>
  </si>
  <si>
    <t>МКУ "Управление культуры, туризма и молодежной политики" муниципального района Сергиевский Самарской области</t>
  </si>
  <si>
    <t>Дополнительное образование детей</t>
  </si>
  <si>
    <t>Муниципальная программа "Развитие сферы культуры и туризма на территории муниципального района Сергиевский"</t>
  </si>
  <si>
    <t>07 0 00 00000</t>
  </si>
  <si>
    <t xml:space="preserve">Культура </t>
  </si>
  <si>
    <t>Другие вопросы в области культуры и кинематографии</t>
  </si>
  <si>
    <t>Управление финансами администрации муниципального района Сергиевский Самарской области</t>
  </si>
  <si>
    <t xml:space="preserve">Подпрограмма "Организация планирования и исполнения консолидированного бюджета м.р. Сергиевский" </t>
  </si>
  <si>
    <t>Резервные фонды</t>
  </si>
  <si>
    <t>Резервные средства</t>
  </si>
  <si>
    <t>870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</si>
  <si>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</t>
  </si>
  <si>
    <t>Пенсионное обеспечение</t>
  </si>
  <si>
    <t>310</t>
  </si>
  <si>
    <t>Обслуживание внутреннего государственного и муниципального долга</t>
  </si>
  <si>
    <t>Подпрограмма "Управление муниципальным долгом муниципального района Сергиевский Самарской области"</t>
  </si>
  <si>
    <t>18 1 00 00000</t>
  </si>
  <si>
    <t>Обслуживание муниципального долга</t>
  </si>
  <si>
    <t>730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</si>
  <si>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</si>
  <si>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Подпрограмма "Межбюджетные отношения муниципального района Сергиевский Самарской области" </t>
  </si>
  <si>
    <t>18 2 00 00000</t>
  </si>
  <si>
    <t xml:space="preserve">Дотации </t>
  </si>
  <si>
    <t>510</t>
  </si>
  <si>
    <t>Иные дотации</t>
  </si>
  <si>
    <t>ИТОГО:</t>
  </si>
  <si>
    <t>Муниципальная программа "Сохранение и реконструкция военно-мемориальных объектов на территории муниципального района Сергиевский"</t>
  </si>
  <si>
    <t xml:space="preserve">Контрольно-ревизионное управление муниципального района Сергиевский </t>
  </si>
  <si>
    <t>Ведомственная структура расходов бюджета муниципального района Сергиевский Самарской области на 2021 год</t>
  </si>
  <si>
    <t>Другие вопросы в области жилищно-коммунального хозяйства</t>
  </si>
  <si>
    <t>Приложение 3                                               к проекту Решения Собрания представителей муниципального района Сергиевский "О бюджете муниципального района Сергиевский на 2021 год и на плановый период 2022 и 2023 годов"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</si>
</sst>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0.00000"/>
    <numFmt numFmtId="181" formatCode="_-* #,##0.000000_р_._-;\-* #,##0.000000_р_._-;_-* &quot;-&quot;??_р_._-;_-@_-"/>
    <numFmt numFmtId="182" formatCode="#,##0.0"/>
    <numFmt numFmtId="183" formatCode="#,##0.000"/>
    <numFmt numFmtId="184" formatCode="#,##0.0000"/>
    <numFmt numFmtId="185" formatCode="#,##0.00000"/>
  </numFmts>
  <fonts count="39">
    <font>
      <sz val="10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" fontId="3" fillId="33" borderId="0" xfId="0" applyNumberFormat="1" applyFont="1" applyFill="1" applyBorder="1" applyAlignment="1" applyProtection="1">
      <alignment horizontal="left" vertical="justify" wrapText="1" indent="1"/>
      <protection/>
    </xf>
    <xf numFmtId="0" fontId="3" fillId="33" borderId="0" xfId="0" applyNumberFormat="1" applyFont="1" applyFill="1" applyBorder="1" applyAlignment="1" applyProtection="1">
      <alignment horizontal="left" vertical="justify" wrapText="1" indent="1"/>
      <protection/>
    </xf>
    <xf numFmtId="1" fontId="0" fillId="33" borderId="0" xfId="0" applyNumberFormat="1" applyFont="1" applyFill="1" applyBorder="1" applyAlignment="1" applyProtection="1">
      <alignment/>
      <protection/>
    </xf>
    <xf numFmtId="181" fontId="0" fillId="33" borderId="0" xfId="0" applyNumberFormat="1" applyFont="1" applyFill="1" applyBorder="1" applyAlignment="1" applyProtection="1">
      <alignment/>
      <protection/>
    </xf>
    <xf numFmtId="1" fontId="0" fillId="33" borderId="10" xfId="0" applyNumberFormat="1" applyFont="1" applyFill="1" applyBorder="1" applyAlignment="1" applyProtection="1">
      <alignment horizontal="left"/>
      <protection/>
    </xf>
    <xf numFmtId="49" fontId="3" fillId="33" borderId="10" xfId="0" applyNumberFormat="1" applyFont="1" applyFill="1" applyBorder="1" applyAlignment="1" applyProtection="1">
      <alignment horizontal="right" wrapText="1"/>
      <protection/>
    </xf>
    <xf numFmtId="0" fontId="3" fillId="33" borderId="0" xfId="0" applyNumberFormat="1" applyFont="1" applyFill="1" applyBorder="1" applyAlignment="1" applyProtection="1">
      <alignment vertical="justify" wrapText="1"/>
      <protection/>
    </xf>
    <xf numFmtId="0" fontId="0" fillId="33" borderId="10" xfId="0" applyNumberFormat="1" applyFont="1" applyFill="1" applyBorder="1" applyAlignment="1" applyProtection="1">
      <alignment horizontal="left" wrapText="1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wrapText="1"/>
      <protection/>
    </xf>
    <xf numFmtId="180" fontId="3" fillId="33" borderId="0" xfId="0" applyNumberFormat="1" applyFont="1" applyFill="1" applyBorder="1" applyAlignment="1" applyProtection="1">
      <alignment horizontal="center" vertical="justify" wrapText="1"/>
      <protection/>
    </xf>
    <xf numFmtId="49" fontId="2" fillId="33" borderId="10" xfId="0" applyNumberFormat="1" applyFont="1" applyFill="1" applyBorder="1" applyAlignment="1" applyProtection="1">
      <alignment horizontal="right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1" fontId="2" fillId="33" borderId="10" xfId="0" applyNumberFormat="1" applyFont="1" applyFill="1" applyBorder="1" applyAlignment="1" applyProtection="1">
      <alignment wrapText="1"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/>
      <protection/>
    </xf>
    <xf numFmtId="49" fontId="3" fillId="33" borderId="10" xfId="0" applyNumberFormat="1" applyFont="1" applyFill="1" applyBorder="1" applyAlignment="1" applyProtection="1">
      <alignment horizontal="right"/>
      <protection/>
    </xf>
    <xf numFmtId="49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180" fontId="2" fillId="33" borderId="10" xfId="0" applyNumberFormat="1" applyFont="1" applyFill="1" applyBorder="1" applyAlignment="1" applyProtection="1">
      <alignment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vertical="center" wrapText="1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right" wrapText="1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0" fillId="33" borderId="10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wrapText="1"/>
      <protection/>
    </xf>
    <xf numFmtId="3" fontId="2" fillId="33" borderId="10" xfId="0" applyNumberFormat="1" applyFont="1" applyFill="1" applyBorder="1" applyAlignment="1" applyProtection="1">
      <alignment wrapText="1"/>
      <protection/>
    </xf>
    <xf numFmtId="3" fontId="3" fillId="33" borderId="10" xfId="0" applyNumberFormat="1" applyFont="1" applyFill="1" applyBorder="1" applyAlignment="1" applyProtection="1">
      <alignment wrapText="1"/>
      <protection/>
    </xf>
    <xf numFmtId="3" fontId="3" fillId="33" borderId="10" xfId="0" applyNumberFormat="1" applyFont="1" applyFill="1" applyBorder="1" applyAlignment="1" applyProtection="1">
      <alignment/>
      <protection/>
    </xf>
    <xf numFmtId="3" fontId="2" fillId="33" borderId="10" xfId="0" applyNumberFormat="1" applyFont="1" applyFill="1" applyBorder="1" applyAlignment="1" applyProtection="1">
      <alignment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wrapText="1"/>
      <protection/>
    </xf>
    <xf numFmtId="180" fontId="3" fillId="33" borderId="0" xfId="0" applyNumberFormat="1" applyFont="1" applyFill="1" applyBorder="1" applyAlignment="1" applyProtection="1">
      <alignment horizontal="center" vertical="justify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69"/>
  <sheetViews>
    <sheetView showGridLines="0" tabSelected="1" view="pageBreakPreview" zoomScale="85" zoomScaleNormal="90" zoomScaleSheetLayoutView="85" zoomScalePageLayoutView="0" workbookViewId="0" topLeftCell="A1">
      <selection activeCell="F3" sqref="F3"/>
    </sheetView>
  </sheetViews>
  <sheetFormatPr defaultColWidth="9.125" defaultRowHeight="12.75"/>
  <cols>
    <col min="1" max="1" width="12.375" style="32" customWidth="1"/>
    <col min="2" max="2" width="52.50390625" style="32" customWidth="1"/>
    <col min="3" max="3" width="5.625" style="32" customWidth="1"/>
    <col min="4" max="4" width="5.125" style="32" customWidth="1"/>
    <col min="5" max="5" width="17.375" style="32" customWidth="1"/>
    <col min="6" max="6" width="7.125" style="32" customWidth="1"/>
    <col min="7" max="7" width="19.125" style="3" customWidth="1"/>
    <col min="8" max="8" width="16.625" style="3" customWidth="1"/>
    <col min="9" max="9" width="21.625" style="32" hidden="1" customWidth="1"/>
    <col min="10" max="16384" width="9.125" style="32" customWidth="1"/>
  </cols>
  <sheetData>
    <row r="2" spans="1:9" ht="109.5" customHeight="1">
      <c r="A2" s="28"/>
      <c r="B2" s="28"/>
      <c r="C2" s="28"/>
      <c r="D2" s="28"/>
      <c r="E2" s="28"/>
      <c r="F2" s="40" t="s">
        <v>186</v>
      </c>
      <c r="G2" s="40"/>
      <c r="H2" s="40"/>
      <c r="I2" s="7"/>
    </row>
    <row r="3" spans="1:9" ht="24.75" customHeight="1">
      <c r="A3" s="28"/>
      <c r="B3" s="28"/>
      <c r="C3" s="28"/>
      <c r="D3" s="28"/>
      <c r="E3" s="28"/>
      <c r="F3" s="12"/>
      <c r="G3" s="12"/>
      <c r="H3" s="12"/>
      <c r="I3" s="7"/>
    </row>
    <row r="4" spans="1:9" ht="34.5" customHeight="1">
      <c r="A4" s="39" t="s">
        <v>184</v>
      </c>
      <c r="B4" s="39"/>
      <c r="C4" s="39"/>
      <c r="D4" s="39"/>
      <c r="E4" s="39"/>
      <c r="F4" s="39"/>
      <c r="G4" s="39"/>
      <c r="H4" s="39"/>
      <c r="I4" s="2"/>
    </row>
    <row r="5" spans="1:9" ht="18" customHeight="1">
      <c r="A5" s="28"/>
      <c r="B5" s="28"/>
      <c r="C5" s="28"/>
      <c r="D5" s="28"/>
      <c r="E5" s="28"/>
      <c r="F5" s="28"/>
      <c r="G5" s="27"/>
      <c r="H5" s="1"/>
      <c r="I5" s="2"/>
    </row>
    <row r="6" spans="1:9" ht="21.75" customHeight="1">
      <c r="A6" s="41" t="s">
        <v>0</v>
      </c>
      <c r="B6" s="43" t="s">
        <v>1</v>
      </c>
      <c r="C6" s="44" t="s">
        <v>2</v>
      </c>
      <c r="D6" s="44" t="s">
        <v>3</v>
      </c>
      <c r="E6" s="44" t="s">
        <v>4</v>
      </c>
      <c r="F6" s="44" t="s">
        <v>5</v>
      </c>
      <c r="G6" s="38" t="s">
        <v>6</v>
      </c>
      <c r="H6" s="38"/>
      <c r="I6" s="20"/>
    </row>
    <row r="7" spans="1:9" ht="81.75" customHeight="1">
      <c r="A7" s="42"/>
      <c r="B7" s="43"/>
      <c r="C7" s="44"/>
      <c r="D7" s="44"/>
      <c r="E7" s="44"/>
      <c r="F7" s="44"/>
      <c r="G7" s="25" t="s">
        <v>7</v>
      </c>
      <c r="H7" s="25" t="s">
        <v>8</v>
      </c>
      <c r="I7" s="31" t="s">
        <v>9</v>
      </c>
    </row>
    <row r="8" spans="1:9" ht="38.25" customHeight="1">
      <c r="A8" s="30">
        <v>600</v>
      </c>
      <c r="B8" s="33" t="s">
        <v>10</v>
      </c>
      <c r="C8" s="13"/>
      <c r="D8" s="10"/>
      <c r="E8" s="9"/>
      <c r="F8" s="9"/>
      <c r="G8" s="34">
        <f>G9</f>
        <v>1851.67639</v>
      </c>
      <c r="H8" s="34">
        <f>H9</f>
        <v>0</v>
      </c>
      <c r="I8" s="31"/>
    </row>
    <row r="9" spans="1:9" ht="45">
      <c r="A9" s="10">
        <v>600</v>
      </c>
      <c r="B9" s="11" t="s">
        <v>11</v>
      </c>
      <c r="C9" s="6" t="s">
        <v>12</v>
      </c>
      <c r="D9" s="6" t="s">
        <v>13</v>
      </c>
      <c r="E9" s="6"/>
      <c r="F9" s="6"/>
      <c r="G9" s="35">
        <f>G10</f>
        <v>1851.67639</v>
      </c>
      <c r="H9" s="35">
        <f>H10</f>
        <v>0</v>
      </c>
      <c r="I9" s="31"/>
    </row>
    <row r="10" spans="1:9" ht="30">
      <c r="A10" s="10">
        <v>600</v>
      </c>
      <c r="B10" s="11" t="s">
        <v>14</v>
      </c>
      <c r="C10" s="6" t="s">
        <v>12</v>
      </c>
      <c r="D10" s="6" t="s">
        <v>13</v>
      </c>
      <c r="E10" s="6" t="s">
        <v>15</v>
      </c>
      <c r="F10" s="6"/>
      <c r="G10" s="35">
        <f>G11+G12</f>
        <v>1851.67639</v>
      </c>
      <c r="H10" s="35">
        <f>H11+H12</f>
        <v>0</v>
      </c>
      <c r="I10" s="31"/>
    </row>
    <row r="11" spans="1:9" ht="30">
      <c r="A11" s="10">
        <v>600</v>
      </c>
      <c r="B11" s="11" t="s">
        <v>16</v>
      </c>
      <c r="C11" s="6" t="s">
        <v>12</v>
      </c>
      <c r="D11" s="6" t="s">
        <v>13</v>
      </c>
      <c r="E11" s="6" t="s">
        <v>15</v>
      </c>
      <c r="F11" s="6" t="s">
        <v>17</v>
      </c>
      <c r="G11" s="35">
        <f>912.25452+275.50087+594.9372</f>
        <v>1782.69259</v>
      </c>
      <c r="H11" s="36">
        <v>0</v>
      </c>
      <c r="I11" s="31" t="s">
        <v>18</v>
      </c>
    </row>
    <row r="12" spans="1:9" ht="45">
      <c r="A12" s="10">
        <v>600</v>
      </c>
      <c r="B12" s="11" t="s">
        <v>19</v>
      </c>
      <c r="C12" s="6" t="s">
        <v>12</v>
      </c>
      <c r="D12" s="6" t="s">
        <v>13</v>
      </c>
      <c r="E12" s="6" t="s">
        <v>15</v>
      </c>
      <c r="F12" s="6" t="s">
        <v>20</v>
      </c>
      <c r="G12" s="35">
        <v>68.9838</v>
      </c>
      <c r="H12" s="36">
        <v>0</v>
      </c>
      <c r="I12" s="8" t="s">
        <v>21</v>
      </c>
    </row>
    <row r="13" spans="1:9" ht="30.75">
      <c r="A13" s="14">
        <v>601</v>
      </c>
      <c r="B13" s="33" t="s">
        <v>22</v>
      </c>
      <c r="C13" s="6"/>
      <c r="D13" s="6"/>
      <c r="E13" s="6"/>
      <c r="F13" s="6"/>
      <c r="G13" s="34">
        <f>G17+G28+G47+G57+G77+G87+G123+G128+G148+G162+G177+G131+G66+G94+G101+G140+G14+G116+G108+G25+G74+G84+G137+G157+G22+G145+G113</f>
        <v>676842.53641</v>
      </c>
      <c r="H13" s="34">
        <f>H17+H28+H47+H57+H77+H87+H123+H128+H148+H162+H177+H131+H66+H94+H101+H140+H14+H116+H108+H25+H74+H84+H137+H157+H22+H145+H113</f>
        <v>140100.52088</v>
      </c>
      <c r="I13" s="8"/>
    </row>
    <row r="14" spans="1:9" ht="45">
      <c r="A14" s="16">
        <v>601</v>
      </c>
      <c r="B14" s="15" t="s">
        <v>23</v>
      </c>
      <c r="C14" s="6" t="s">
        <v>12</v>
      </c>
      <c r="D14" s="6" t="s">
        <v>24</v>
      </c>
      <c r="E14" s="6"/>
      <c r="F14" s="6"/>
      <c r="G14" s="35">
        <f>G15</f>
        <v>2204.65186</v>
      </c>
      <c r="H14" s="35">
        <f>H15</f>
        <v>0</v>
      </c>
      <c r="I14" s="8"/>
    </row>
    <row r="15" spans="1:9" ht="60">
      <c r="A15" s="16">
        <v>601</v>
      </c>
      <c r="B15" s="15" t="s">
        <v>25</v>
      </c>
      <c r="C15" s="6" t="s">
        <v>12</v>
      </c>
      <c r="D15" s="6" t="s">
        <v>24</v>
      </c>
      <c r="E15" s="6" t="s">
        <v>26</v>
      </c>
      <c r="F15" s="9"/>
      <c r="G15" s="35">
        <f>G16</f>
        <v>2204.65186</v>
      </c>
      <c r="H15" s="35">
        <f>H16</f>
        <v>0</v>
      </c>
      <c r="I15" s="8"/>
    </row>
    <row r="16" spans="1:9" ht="30">
      <c r="A16" s="16">
        <v>601</v>
      </c>
      <c r="B16" s="15" t="s">
        <v>16</v>
      </c>
      <c r="C16" s="6" t="s">
        <v>12</v>
      </c>
      <c r="D16" s="6" t="s">
        <v>24</v>
      </c>
      <c r="E16" s="6" t="s">
        <v>26</v>
      </c>
      <c r="F16" s="6" t="s">
        <v>17</v>
      </c>
      <c r="G16" s="35">
        <v>2204.65186</v>
      </c>
      <c r="H16" s="35">
        <v>0</v>
      </c>
      <c r="I16" s="8"/>
    </row>
    <row r="17" spans="1:9" ht="22.5" customHeight="1">
      <c r="A17" s="16">
        <v>601</v>
      </c>
      <c r="B17" s="11" t="s">
        <v>27</v>
      </c>
      <c r="C17" s="6" t="s">
        <v>12</v>
      </c>
      <c r="D17" s="6" t="s">
        <v>28</v>
      </c>
      <c r="E17" s="6"/>
      <c r="F17" s="6"/>
      <c r="G17" s="35">
        <f>G18</f>
        <v>39638.89208</v>
      </c>
      <c r="H17" s="35">
        <f>H18</f>
        <v>0</v>
      </c>
      <c r="I17" s="5"/>
    </row>
    <row r="18" spans="1:9" ht="60">
      <c r="A18" s="16">
        <v>601</v>
      </c>
      <c r="B18" s="15" t="s">
        <v>25</v>
      </c>
      <c r="C18" s="6" t="s">
        <v>12</v>
      </c>
      <c r="D18" s="6" t="s">
        <v>28</v>
      </c>
      <c r="E18" s="6" t="s">
        <v>26</v>
      </c>
      <c r="F18" s="6"/>
      <c r="G18" s="35">
        <f>G19+G20+G21</f>
        <v>39638.89208</v>
      </c>
      <c r="H18" s="35">
        <f>H19+H20+H21</f>
        <v>0</v>
      </c>
      <c r="I18" s="5"/>
    </row>
    <row r="19" spans="1:9" ht="30">
      <c r="A19" s="16">
        <v>601</v>
      </c>
      <c r="B19" s="11" t="s">
        <v>16</v>
      </c>
      <c r="C19" s="6" t="s">
        <v>12</v>
      </c>
      <c r="D19" s="6" t="s">
        <v>28</v>
      </c>
      <c r="E19" s="6" t="s">
        <v>26</v>
      </c>
      <c r="F19" s="6" t="s">
        <v>17</v>
      </c>
      <c r="G19" s="35">
        <f>29155.541+8804.97338+93.2+319.75</f>
        <v>38373.46438</v>
      </c>
      <c r="H19" s="36">
        <v>0</v>
      </c>
      <c r="I19" s="5"/>
    </row>
    <row r="20" spans="1:9" ht="45">
      <c r="A20" s="16">
        <v>601</v>
      </c>
      <c r="B20" s="11" t="s">
        <v>19</v>
      </c>
      <c r="C20" s="6" t="s">
        <v>12</v>
      </c>
      <c r="D20" s="6" t="s">
        <v>28</v>
      </c>
      <c r="E20" s="6" t="s">
        <v>26</v>
      </c>
      <c r="F20" s="6" t="s">
        <v>20</v>
      </c>
      <c r="G20" s="35">
        <v>1178.7101</v>
      </c>
      <c r="H20" s="35">
        <v>0</v>
      </c>
      <c r="I20" s="31"/>
    </row>
    <row r="21" spans="1:9" ht="17.25" customHeight="1">
      <c r="A21" s="16">
        <v>601</v>
      </c>
      <c r="B21" s="11" t="s">
        <v>29</v>
      </c>
      <c r="C21" s="6" t="s">
        <v>12</v>
      </c>
      <c r="D21" s="6" t="s">
        <v>28</v>
      </c>
      <c r="E21" s="6" t="s">
        <v>26</v>
      </c>
      <c r="F21" s="6" t="s">
        <v>30</v>
      </c>
      <c r="G21" s="35">
        <v>86.7176</v>
      </c>
      <c r="H21" s="35">
        <v>0</v>
      </c>
      <c r="I21" s="31" t="s">
        <v>18</v>
      </c>
    </row>
    <row r="22" spans="1:9" ht="17.25" customHeight="1" hidden="1">
      <c r="A22" s="16">
        <v>601</v>
      </c>
      <c r="B22" s="11" t="s">
        <v>31</v>
      </c>
      <c r="C22" s="6" t="s">
        <v>12</v>
      </c>
      <c r="D22" s="6" t="s">
        <v>32</v>
      </c>
      <c r="E22" s="6"/>
      <c r="F22" s="6"/>
      <c r="G22" s="35">
        <f>G23</f>
        <v>0</v>
      </c>
      <c r="H22" s="35">
        <f>H23</f>
        <v>0</v>
      </c>
      <c r="I22" s="31"/>
    </row>
    <row r="23" spans="1:9" ht="60" hidden="1">
      <c r="A23" s="16">
        <v>601</v>
      </c>
      <c r="B23" s="15" t="s">
        <v>25</v>
      </c>
      <c r="C23" s="6" t="s">
        <v>12</v>
      </c>
      <c r="D23" s="6" t="s">
        <v>32</v>
      </c>
      <c r="E23" s="6" t="s">
        <v>26</v>
      </c>
      <c r="F23" s="6"/>
      <c r="G23" s="35">
        <f>G24</f>
        <v>0</v>
      </c>
      <c r="H23" s="35">
        <f>H24</f>
        <v>0</v>
      </c>
      <c r="I23" s="31"/>
    </row>
    <row r="24" spans="1:9" ht="45" hidden="1">
      <c r="A24" s="16">
        <v>601</v>
      </c>
      <c r="B24" s="11" t="s">
        <v>19</v>
      </c>
      <c r="C24" s="6" t="s">
        <v>12</v>
      </c>
      <c r="D24" s="6" t="s">
        <v>32</v>
      </c>
      <c r="E24" s="6" t="s">
        <v>26</v>
      </c>
      <c r="F24" s="6" t="s">
        <v>20</v>
      </c>
      <c r="G24" s="35"/>
      <c r="H24" s="35">
        <v>0</v>
      </c>
      <c r="I24" s="31"/>
    </row>
    <row r="25" spans="1:9" ht="37.5" customHeight="1" hidden="1">
      <c r="A25" s="16">
        <v>601</v>
      </c>
      <c r="B25" s="11" t="s">
        <v>33</v>
      </c>
      <c r="C25" s="6" t="s">
        <v>12</v>
      </c>
      <c r="D25" s="6" t="s">
        <v>34</v>
      </c>
      <c r="E25" s="6"/>
      <c r="F25" s="6"/>
      <c r="G25" s="35">
        <f>G26</f>
        <v>0</v>
      </c>
      <c r="H25" s="35">
        <f>H26</f>
        <v>0</v>
      </c>
      <c r="I25" s="31"/>
    </row>
    <row r="26" spans="1:9" ht="64.5" customHeight="1" hidden="1">
      <c r="A26" s="16">
        <v>601</v>
      </c>
      <c r="B26" s="11" t="s">
        <v>25</v>
      </c>
      <c r="C26" s="6" t="s">
        <v>12</v>
      </c>
      <c r="D26" s="6" t="s">
        <v>34</v>
      </c>
      <c r="E26" s="6" t="s">
        <v>26</v>
      </c>
      <c r="F26" s="6"/>
      <c r="G26" s="35">
        <f>G27</f>
        <v>0</v>
      </c>
      <c r="H26" s="35">
        <f>H27</f>
        <v>0</v>
      </c>
      <c r="I26" s="31"/>
    </row>
    <row r="27" spans="1:9" ht="17.25" customHeight="1" hidden="1">
      <c r="A27" s="16">
        <v>601</v>
      </c>
      <c r="B27" s="11" t="s">
        <v>35</v>
      </c>
      <c r="C27" s="6" t="s">
        <v>12</v>
      </c>
      <c r="D27" s="6" t="s">
        <v>34</v>
      </c>
      <c r="E27" s="6" t="s">
        <v>26</v>
      </c>
      <c r="F27" s="6" t="s">
        <v>36</v>
      </c>
      <c r="G27" s="35"/>
      <c r="H27" s="35">
        <v>0</v>
      </c>
      <c r="I27" s="31"/>
    </row>
    <row r="28" spans="1:9" ht="24.75" customHeight="1">
      <c r="A28" s="16">
        <v>601</v>
      </c>
      <c r="B28" s="26" t="s">
        <v>37</v>
      </c>
      <c r="C28" s="6" t="s">
        <v>12</v>
      </c>
      <c r="D28" s="6" t="s">
        <v>38</v>
      </c>
      <c r="E28" s="6"/>
      <c r="F28" s="6"/>
      <c r="G28" s="35">
        <f>G35+G29+G31+G43</f>
        <v>56667.484930000006</v>
      </c>
      <c r="H28" s="35">
        <f>H35+H29+H31+H43</f>
        <v>104.6</v>
      </c>
      <c r="I28" s="8" t="s">
        <v>21</v>
      </c>
    </row>
    <row r="29" spans="1:9" ht="91.5" customHeight="1">
      <c r="A29" s="16">
        <v>601</v>
      </c>
      <c r="B29" s="11" t="s">
        <v>39</v>
      </c>
      <c r="C29" s="6" t="s">
        <v>12</v>
      </c>
      <c r="D29" s="6" t="s">
        <v>38</v>
      </c>
      <c r="E29" s="6" t="s">
        <v>40</v>
      </c>
      <c r="F29" s="6"/>
      <c r="G29" s="35">
        <f>G30</f>
        <v>439.9</v>
      </c>
      <c r="H29" s="35">
        <f>H30</f>
        <v>104.6</v>
      </c>
      <c r="I29" s="8"/>
    </row>
    <row r="30" spans="1:9" ht="45">
      <c r="A30" s="16">
        <v>601</v>
      </c>
      <c r="B30" s="11" t="s">
        <v>19</v>
      </c>
      <c r="C30" s="6" t="s">
        <v>12</v>
      </c>
      <c r="D30" s="6" t="s">
        <v>38</v>
      </c>
      <c r="E30" s="6" t="s">
        <v>40</v>
      </c>
      <c r="F30" s="6" t="s">
        <v>20</v>
      </c>
      <c r="G30" s="35">
        <f>333.5+1.8+104.6</f>
        <v>439.9</v>
      </c>
      <c r="H30" s="35">
        <v>104.6</v>
      </c>
      <c r="I30" s="8" t="s">
        <v>41</v>
      </c>
    </row>
    <row r="31" spans="1:9" ht="60">
      <c r="A31" s="16">
        <v>601</v>
      </c>
      <c r="B31" s="11" t="s">
        <v>42</v>
      </c>
      <c r="C31" s="6" t="s">
        <v>12</v>
      </c>
      <c r="D31" s="6">
        <v>13</v>
      </c>
      <c r="E31" s="6" t="s">
        <v>43</v>
      </c>
      <c r="F31" s="6"/>
      <c r="G31" s="35">
        <f>G32+G33+G34</f>
        <v>13438.8032</v>
      </c>
      <c r="H31" s="35">
        <f>H32+H33+H34</f>
        <v>0</v>
      </c>
      <c r="I31" s="8"/>
    </row>
    <row r="32" spans="1:9" ht="32.25" customHeight="1">
      <c r="A32" s="16">
        <v>601</v>
      </c>
      <c r="B32" s="11" t="s">
        <v>44</v>
      </c>
      <c r="C32" s="6" t="s">
        <v>12</v>
      </c>
      <c r="D32" s="6">
        <v>13</v>
      </c>
      <c r="E32" s="6" t="s">
        <v>43</v>
      </c>
      <c r="F32" s="6" t="s">
        <v>45</v>
      </c>
      <c r="G32" s="35">
        <f>9518.1361+2874.4771</f>
        <v>12392.6132</v>
      </c>
      <c r="H32" s="36">
        <v>0</v>
      </c>
      <c r="I32" s="8"/>
    </row>
    <row r="33" spans="1:9" ht="45">
      <c r="A33" s="16">
        <v>601</v>
      </c>
      <c r="B33" s="11" t="s">
        <v>19</v>
      </c>
      <c r="C33" s="6" t="s">
        <v>12</v>
      </c>
      <c r="D33" s="6">
        <v>13</v>
      </c>
      <c r="E33" s="6" t="s">
        <v>43</v>
      </c>
      <c r="F33" s="6" t="s">
        <v>20</v>
      </c>
      <c r="G33" s="35">
        <f>669.69+250</f>
        <v>919.69</v>
      </c>
      <c r="H33" s="36">
        <v>0</v>
      </c>
      <c r="I33" s="31"/>
    </row>
    <row r="34" spans="1:9" ht="21" customHeight="1">
      <c r="A34" s="16">
        <v>601</v>
      </c>
      <c r="B34" s="11" t="s">
        <v>29</v>
      </c>
      <c r="C34" s="6" t="s">
        <v>12</v>
      </c>
      <c r="D34" s="6">
        <v>13</v>
      </c>
      <c r="E34" s="6" t="s">
        <v>43</v>
      </c>
      <c r="F34" s="6" t="s">
        <v>30</v>
      </c>
      <c r="G34" s="35">
        <v>126.5</v>
      </c>
      <c r="H34" s="36">
        <v>0</v>
      </c>
      <c r="I34" s="8" t="s">
        <v>21</v>
      </c>
    </row>
    <row r="35" spans="1:9" ht="60.75" customHeight="1">
      <c r="A35" s="16">
        <v>601</v>
      </c>
      <c r="B35" s="15" t="s">
        <v>25</v>
      </c>
      <c r="C35" s="6" t="s">
        <v>12</v>
      </c>
      <c r="D35" s="6">
        <v>13</v>
      </c>
      <c r="E35" s="6" t="s">
        <v>26</v>
      </c>
      <c r="F35" s="6"/>
      <c r="G35" s="35">
        <f>G37+G39+G40+G36+G41+G38+G42</f>
        <v>37233.02371</v>
      </c>
      <c r="H35" s="35">
        <f>H37+H39+H40+H36+H41+H38+H42</f>
        <v>0</v>
      </c>
      <c r="I35" s="31"/>
    </row>
    <row r="36" spans="1:9" ht="34.5" customHeight="1">
      <c r="A36" s="16">
        <v>601</v>
      </c>
      <c r="B36" s="11" t="s">
        <v>44</v>
      </c>
      <c r="C36" s="6" t="s">
        <v>12</v>
      </c>
      <c r="D36" s="6">
        <v>13</v>
      </c>
      <c r="E36" s="6" t="s">
        <v>26</v>
      </c>
      <c r="F36" s="6" t="s">
        <v>45</v>
      </c>
      <c r="G36" s="35">
        <f>4844.9431+1463.17282+0.6</f>
        <v>6308.715920000001</v>
      </c>
      <c r="H36" s="35">
        <v>0</v>
      </c>
      <c r="I36" s="31"/>
    </row>
    <row r="37" spans="1:9" ht="45">
      <c r="A37" s="16">
        <v>601</v>
      </c>
      <c r="B37" s="11" t="s">
        <v>19</v>
      </c>
      <c r="C37" s="6" t="s">
        <v>12</v>
      </c>
      <c r="D37" s="6">
        <v>13</v>
      </c>
      <c r="E37" s="6" t="s">
        <v>26</v>
      </c>
      <c r="F37" s="6" t="s">
        <v>20</v>
      </c>
      <c r="G37" s="35">
        <f>107.959+474.04</f>
        <v>581.999</v>
      </c>
      <c r="H37" s="36">
        <v>0</v>
      </c>
      <c r="I37" s="31"/>
    </row>
    <row r="38" spans="1:9" ht="15" hidden="1">
      <c r="A38" s="16">
        <v>601</v>
      </c>
      <c r="B38" s="11" t="s">
        <v>46</v>
      </c>
      <c r="C38" s="6" t="s">
        <v>12</v>
      </c>
      <c r="D38" s="6">
        <v>13</v>
      </c>
      <c r="E38" s="6" t="s">
        <v>26</v>
      </c>
      <c r="F38" s="6" t="s">
        <v>47</v>
      </c>
      <c r="G38" s="35"/>
      <c r="H38" s="36">
        <v>0</v>
      </c>
      <c r="I38" s="31"/>
    </row>
    <row r="39" spans="1:9" ht="28.5" customHeight="1">
      <c r="A39" s="16">
        <v>601</v>
      </c>
      <c r="B39" s="11" t="s">
        <v>48</v>
      </c>
      <c r="C39" s="6" t="s">
        <v>12</v>
      </c>
      <c r="D39" s="6">
        <v>13</v>
      </c>
      <c r="E39" s="6" t="s">
        <v>26</v>
      </c>
      <c r="F39" s="6" t="s">
        <v>49</v>
      </c>
      <c r="G39" s="35">
        <f>19388.581+10953.72779</f>
        <v>30342.30879</v>
      </c>
      <c r="H39" s="35">
        <v>0</v>
      </c>
      <c r="I39" s="31"/>
    </row>
    <row r="40" spans="1:9" ht="17.25" customHeight="1" hidden="1">
      <c r="A40" s="16">
        <v>601</v>
      </c>
      <c r="B40" s="11" t="s">
        <v>50</v>
      </c>
      <c r="C40" s="6" t="s">
        <v>12</v>
      </c>
      <c r="D40" s="6" t="s">
        <v>38</v>
      </c>
      <c r="E40" s="6" t="s">
        <v>26</v>
      </c>
      <c r="F40" s="6" t="s">
        <v>51</v>
      </c>
      <c r="G40" s="35"/>
      <c r="H40" s="35">
        <v>0</v>
      </c>
      <c r="I40" s="31"/>
    </row>
    <row r="41" spans="1:9" ht="17.25" customHeight="1" hidden="1">
      <c r="A41" s="16">
        <v>601</v>
      </c>
      <c r="B41" s="11" t="s">
        <v>52</v>
      </c>
      <c r="C41" s="6" t="s">
        <v>12</v>
      </c>
      <c r="D41" s="6" t="s">
        <v>38</v>
      </c>
      <c r="E41" s="6" t="s">
        <v>26</v>
      </c>
      <c r="F41" s="6" t="s">
        <v>53</v>
      </c>
      <c r="G41" s="35"/>
      <c r="H41" s="35">
        <v>0</v>
      </c>
      <c r="I41" s="31"/>
    </row>
    <row r="42" spans="1:9" ht="17.25" customHeight="1" hidden="1">
      <c r="A42" s="16">
        <v>601</v>
      </c>
      <c r="B42" s="11" t="s">
        <v>35</v>
      </c>
      <c r="C42" s="6" t="s">
        <v>12</v>
      </c>
      <c r="D42" s="6">
        <v>13</v>
      </c>
      <c r="E42" s="6" t="s">
        <v>26</v>
      </c>
      <c r="F42" s="6" t="s">
        <v>36</v>
      </c>
      <c r="G42" s="35"/>
      <c r="H42" s="35">
        <v>0</v>
      </c>
      <c r="I42" s="31"/>
    </row>
    <row r="43" spans="1:9" ht="42.75" customHeight="1">
      <c r="A43" s="16">
        <v>601</v>
      </c>
      <c r="B43" s="11" t="s">
        <v>54</v>
      </c>
      <c r="C43" s="6" t="s">
        <v>12</v>
      </c>
      <c r="D43" s="6">
        <v>13</v>
      </c>
      <c r="E43" s="6" t="s">
        <v>55</v>
      </c>
      <c r="F43" s="6"/>
      <c r="G43" s="35">
        <f>G44+G45+G46</f>
        <v>5555.75802</v>
      </c>
      <c r="H43" s="35">
        <f>H44+H45+H46</f>
        <v>0</v>
      </c>
      <c r="I43" s="31"/>
    </row>
    <row r="44" spans="1:9" ht="36" customHeight="1">
      <c r="A44" s="16">
        <v>601</v>
      </c>
      <c r="B44" s="11" t="s">
        <v>44</v>
      </c>
      <c r="C44" s="6" t="s">
        <v>12</v>
      </c>
      <c r="D44" s="6">
        <v>13</v>
      </c>
      <c r="E44" s="6" t="s">
        <v>55</v>
      </c>
      <c r="F44" s="6" t="s">
        <v>45</v>
      </c>
      <c r="G44" s="35">
        <f>4144.97544+1251.78258</f>
        <v>5396.75802</v>
      </c>
      <c r="H44" s="35">
        <v>0</v>
      </c>
      <c r="I44" s="31"/>
    </row>
    <row r="45" spans="1:9" ht="46.5" customHeight="1">
      <c r="A45" s="16">
        <v>601</v>
      </c>
      <c r="B45" s="11" t="s">
        <v>19</v>
      </c>
      <c r="C45" s="6" t="s">
        <v>12</v>
      </c>
      <c r="D45" s="6">
        <v>13</v>
      </c>
      <c r="E45" s="6" t="s">
        <v>55</v>
      </c>
      <c r="F45" s="6" t="s">
        <v>20</v>
      </c>
      <c r="G45" s="35">
        <v>59</v>
      </c>
      <c r="H45" s="35">
        <v>0</v>
      </c>
      <c r="I45" s="31"/>
    </row>
    <row r="46" spans="1:9" ht="29.25" customHeight="1">
      <c r="A46" s="16">
        <v>601</v>
      </c>
      <c r="B46" s="11" t="s">
        <v>35</v>
      </c>
      <c r="C46" s="6" t="s">
        <v>12</v>
      </c>
      <c r="D46" s="6">
        <v>13</v>
      </c>
      <c r="E46" s="6" t="s">
        <v>55</v>
      </c>
      <c r="F46" s="6" t="s">
        <v>36</v>
      </c>
      <c r="G46" s="35">
        <v>100</v>
      </c>
      <c r="H46" s="35">
        <v>0</v>
      </c>
      <c r="I46" s="31"/>
    </row>
    <row r="47" spans="1:9" ht="45">
      <c r="A47" s="16">
        <v>601</v>
      </c>
      <c r="B47" s="11" t="s">
        <v>56</v>
      </c>
      <c r="C47" s="6" t="s">
        <v>13</v>
      </c>
      <c r="D47" s="6" t="s">
        <v>57</v>
      </c>
      <c r="E47" s="6"/>
      <c r="F47" s="6"/>
      <c r="G47" s="35">
        <f>G48+G50+G53</f>
        <v>4904.30498</v>
      </c>
      <c r="H47" s="35">
        <f>H48+H50+H53</f>
        <v>0</v>
      </c>
      <c r="I47" s="31"/>
    </row>
    <row r="48" spans="1:9" ht="51" customHeight="1" hidden="1">
      <c r="A48" s="16">
        <v>601</v>
      </c>
      <c r="B48" s="11" t="s">
        <v>58</v>
      </c>
      <c r="C48" s="6" t="s">
        <v>13</v>
      </c>
      <c r="D48" s="6" t="s">
        <v>57</v>
      </c>
      <c r="E48" s="6" t="s">
        <v>59</v>
      </c>
      <c r="F48" s="6"/>
      <c r="G48" s="35">
        <f>G49</f>
        <v>0</v>
      </c>
      <c r="H48" s="35">
        <f>H49</f>
        <v>0</v>
      </c>
      <c r="I48" s="8" t="s">
        <v>21</v>
      </c>
    </row>
    <row r="49" spans="1:9" ht="48" customHeight="1" hidden="1">
      <c r="A49" s="16">
        <v>601</v>
      </c>
      <c r="B49" s="11" t="s">
        <v>19</v>
      </c>
      <c r="C49" s="6" t="s">
        <v>13</v>
      </c>
      <c r="D49" s="6" t="s">
        <v>57</v>
      </c>
      <c r="E49" s="6" t="s">
        <v>59</v>
      </c>
      <c r="F49" s="6" t="s">
        <v>20</v>
      </c>
      <c r="G49" s="35">
        <v>0</v>
      </c>
      <c r="H49" s="35">
        <v>0</v>
      </c>
      <c r="I49" s="31"/>
    </row>
    <row r="50" spans="1:9" ht="75">
      <c r="A50" s="16">
        <v>601</v>
      </c>
      <c r="B50" s="11" t="s">
        <v>60</v>
      </c>
      <c r="C50" s="6" t="s">
        <v>13</v>
      </c>
      <c r="D50" s="6" t="s">
        <v>57</v>
      </c>
      <c r="E50" s="6" t="s">
        <v>61</v>
      </c>
      <c r="F50" s="21"/>
      <c r="G50" s="35">
        <f>G51+G52</f>
        <v>2951.76819</v>
      </c>
      <c r="H50" s="35">
        <f>H51+H55+H56</f>
        <v>0</v>
      </c>
      <c r="I50" s="31"/>
    </row>
    <row r="51" spans="1:9" ht="48" customHeight="1">
      <c r="A51" s="16">
        <v>601</v>
      </c>
      <c r="B51" s="11" t="s">
        <v>19</v>
      </c>
      <c r="C51" s="6" t="s">
        <v>13</v>
      </c>
      <c r="D51" s="6" t="s">
        <v>57</v>
      </c>
      <c r="E51" s="6" t="s">
        <v>61</v>
      </c>
      <c r="F51" s="6" t="s">
        <v>20</v>
      </c>
      <c r="G51" s="35">
        <v>323.02</v>
      </c>
      <c r="H51" s="36">
        <v>0</v>
      </c>
      <c r="I51" s="8"/>
    </row>
    <row r="52" spans="1:9" ht="25.5" customHeight="1">
      <c r="A52" s="16">
        <v>601</v>
      </c>
      <c r="B52" s="11" t="s">
        <v>50</v>
      </c>
      <c r="C52" s="6" t="s">
        <v>13</v>
      </c>
      <c r="D52" s="6" t="s">
        <v>57</v>
      </c>
      <c r="E52" s="6" t="s">
        <v>61</v>
      </c>
      <c r="F52" s="6" t="s">
        <v>51</v>
      </c>
      <c r="G52" s="35">
        <v>2628.74819</v>
      </c>
      <c r="H52" s="36">
        <v>0</v>
      </c>
      <c r="I52" s="8"/>
    </row>
    <row r="53" spans="1:9" ht="79.5" customHeight="1">
      <c r="A53" s="16">
        <v>601</v>
      </c>
      <c r="B53" s="11" t="s">
        <v>62</v>
      </c>
      <c r="C53" s="6" t="s">
        <v>13</v>
      </c>
      <c r="D53" s="6" t="s">
        <v>57</v>
      </c>
      <c r="E53" s="6" t="s">
        <v>63</v>
      </c>
      <c r="F53" s="6"/>
      <c r="G53" s="35">
        <f>G54+G55+G56</f>
        <v>1952.53679</v>
      </c>
      <c r="H53" s="35">
        <f>H54+H55+H56</f>
        <v>0</v>
      </c>
      <c r="I53" s="8"/>
    </row>
    <row r="54" spans="1:9" ht="47.25" customHeight="1">
      <c r="A54" s="16">
        <v>601</v>
      </c>
      <c r="B54" s="11" t="s">
        <v>19</v>
      </c>
      <c r="C54" s="6" t="s">
        <v>13</v>
      </c>
      <c r="D54" s="6" t="s">
        <v>57</v>
      </c>
      <c r="E54" s="6" t="s">
        <v>63</v>
      </c>
      <c r="F54" s="6" t="s">
        <v>20</v>
      </c>
      <c r="G54" s="35">
        <f>312.334+8.4</f>
        <v>320.734</v>
      </c>
      <c r="H54" s="36">
        <v>0</v>
      </c>
      <c r="I54" s="8"/>
    </row>
    <row r="55" spans="1:9" ht="20.25" customHeight="1">
      <c r="A55" s="16">
        <v>601</v>
      </c>
      <c r="B55" s="11" t="s">
        <v>48</v>
      </c>
      <c r="C55" s="6" t="s">
        <v>13</v>
      </c>
      <c r="D55" s="6" t="s">
        <v>57</v>
      </c>
      <c r="E55" s="6" t="s">
        <v>63</v>
      </c>
      <c r="F55" s="6" t="s">
        <v>49</v>
      </c>
      <c r="G55" s="35">
        <f>16.58664+33.5682</f>
        <v>50.15483999999999</v>
      </c>
      <c r="H55" s="36">
        <v>0</v>
      </c>
      <c r="I55" s="8"/>
    </row>
    <row r="56" spans="1:9" ht="21" customHeight="1">
      <c r="A56" s="16">
        <v>601</v>
      </c>
      <c r="B56" s="11" t="s">
        <v>50</v>
      </c>
      <c r="C56" s="6" t="s">
        <v>13</v>
      </c>
      <c r="D56" s="6" t="s">
        <v>57</v>
      </c>
      <c r="E56" s="6" t="s">
        <v>63</v>
      </c>
      <c r="F56" s="6" t="s">
        <v>51</v>
      </c>
      <c r="G56" s="35">
        <f>58.08+560.70336+862.74515+100.11944</f>
        <v>1581.64795</v>
      </c>
      <c r="H56" s="36">
        <v>0</v>
      </c>
      <c r="I56" s="8"/>
    </row>
    <row r="57" spans="1:9" ht="45">
      <c r="A57" s="16">
        <v>601</v>
      </c>
      <c r="B57" s="11" t="s">
        <v>64</v>
      </c>
      <c r="C57" s="6" t="s">
        <v>13</v>
      </c>
      <c r="D57" s="6">
        <v>14</v>
      </c>
      <c r="E57" s="6"/>
      <c r="F57" s="6"/>
      <c r="G57" s="35">
        <f>G58+G64+G61</f>
        <v>42</v>
      </c>
      <c r="H57" s="35">
        <f>H58+H64+H61</f>
        <v>0</v>
      </c>
      <c r="I57" s="8"/>
    </row>
    <row r="58" spans="1:9" ht="60">
      <c r="A58" s="16">
        <v>601</v>
      </c>
      <c r="B58" s="11" t="s">
        <v>65</v>
      </c>
      <c r="C58" s="6" t="s">
        <v>13</v>
      </c>
      <c r="D58" s="6">
        <v>14</v>
      </c>
      <c r="E58" s="6" t="s">
        <v>66</v>
      </c>
      <c r="F58" s="6"/>
      <c r="G58" s="35">
        <f>G59+G60</f>
        <v>11</v>
      </c>
      <c r="H58" s="35">
        <f>H59+H60</f>
        <v>0</v>
      </c>
      <c r="I58" s="8"/>
    </row>
    <row r="59" spans="1:9" ht="45">
      <c r="A59" s="16">
        <v>601</v>
      </c>
      <c r="B59" s="11" t="s">
        <v>19</v>
      </c>
      <c r="C59" s="6" t="s">
        <v>13</v>
      </c>
      <c r="D59" s="6" t="s">
        <v>67</v>
      </c>
      <c r="E59" s="6" t="s">
        <v>66</v>
      </c>
      <c r="F59" s="6" t="s">
        <v>20</v>
      </c>
      <c r="G59" s="35">
        <v>11</v>
      </c>
      <c r="H59" s="36">
        <v>0</v>
      </c>
      <c r="I59" s="8"/>
    </row>
    <row r="60" spans="1:9" ht="15" hidden="1">
      <c r="A60" s="16">
        <v>601</v>
      </c>
      <c r="B60" s="11" t="s">
        <v>68</v>
      </c>
      <c r="C60" s="6" t="s">
        <v>13</v>
      </c>
      <c r="D60" s="6" t="s">
        <v>67</v>
      </c>
      <c r="E60" s="6" t="s">
        <v>66</v>
      </c>
      <c r="F60" s="6" t="s">
        <v>69</v>
      </c>
      <c r="G60" s="35">
        <v>0</v>
      </c>
      <c r="H60" s="36">
        <v>0</v>
      </c>
      <c r="I60" s="8"/>
    </row>
    <row r="61" spans="1:9" ht="60" hidden="1">
      <c r="A61" s="16">
        <v>601</v>
      </c>
      <c r="B61" s="11" t="s">
        <v>25</v>
      </c>
      <c r="C61" s="6" t="s">
        <v>13</v>
      </c>
      <c r="D61" s="6" t="s">
        <v>67</v>
      </c>
      <c r="E61" s="6" t="s">
        <v>26</v>
      </c>
      <c r="F61" s="6"/>
      <c r="G61" s="35">
        <f>G62+G63</f>
        <v>0</v>
      </c>
      <c r="H61" s="35">
        <f>H62+H63</f>
        <v>0</v>
      </c>
      <c r="I61" s="8"/>
    </row>
    <row r="62" spans="1:9" ht="30" hidden="1">
      <c r="A62" s="16">
        <v>601</v>
      </c>
      <c r="B62" s="15" t="s">
        <v>16</v>
      </c>
      <c r="C62" s="6" t="s">
        <v>13</v>
      </c>
      <c r="D62" s="6" t="s">
        <v>67</v>
      </c>
      <c r="E62" s="6" t="s">
        <v>26</v>
      </c>
      <c r="F62" s="6" t="s">
        <v>17</v>
      </c>
      <c r="G62" s="35"/>
      <c r="H62" s="36">
        <v>0</v>
      </c>
      <c r="I62" s="8"/>
    </row>
    <row r="63" spans="1:9" ht="45" hidden="1">
      <c r="A63" s="16">
        <v>601</v>
      </c>
      <c r="B63" s="11" t="s">
        <v>19</v>
      </c>
      <c r="C63" s="6" t="s">
        <v>13</v>
      </c>
      <c r="D63" s="6" t="s">
        <v>67</v>
      </c>
      <c r="E63" s="6" t="s">
        <v>26</v>
      </c>
      <c r="F63" s="6" t="s">
        <v>20</v>
      </c>
      <c r="G63" s="35"/>
      <c r="H63" s="36">
        <v>0</v>
      </c>
      <c r="I63" s="8"/>
    </row>
    <row r="64" spans="1:9" ht="90">
      <c r="A64" s="16">
        <v>601</v>
      </c>
      <c r="B64" s="11" t="s">
        <v>70</v>
      </c>
      <c r="C64" s="6" t="s">
        <v>13</v>
      </c>
      <c r="D64" s="6" t="s">
        <v>67</v>
      </c>
      <c r="E64" s="6" t="s">
        <v>71</v>
      </c>
      <c r="F64" s="6"/>
      <c r="G64" s="35">
        <f>G65</f>
        <v>31</v>
      </c>
      <c r="H64" s="35">
        <f>H65</f>
        <v>0</v>
      </c>
      <c r="I64" s="8"/>
    </row>
    <row r="65" spans="1:9" ht="45">
      <c r="A65" s="16">
        <v>601</v>
      </c>
      <c r="B65" s="11" t="s">
        <v>19</v>
      </c>
      <c r="C65" s="6" t="s">
        <v>13</v>
      </c>
      <c r="D65" s="6" t="s">
        <v>67</v>
      </c>
      <c r="E65" s="6" t="s">
        <v>71</v>
      </c>
      <c r="F65" s="6" t="s">
        <v>20</v>
      </c>
      <c r="G65" s="35">
        <v>31</v>
      </c>
      <c r="H65" s="36">
        <v>0</v>
      </c>
      <c r="I65" s="8"/>
    </row>
    <row r="66" spans="1:9" ht="21" customHeight="1">
      <c r="A66" s="16">
        <v>601</v>
      </c>
      <c r="B66" s="15" t="s">
        <v>72</v>
      </c>
      <c r="C66" s="6" t="s">
        <v>28</v>
      </c>
      <c r="D66" s="6" t="s">
        <v>32</v>
      </c>
      <c r="E66" s="6"/>
      <c r="F66" s="6"/>
      <c r="G66" s="35">
        <f>G67+G72+G69</f>
        <v>7390.71496</v>
      </c>
      <c r="H66" s="35">
        <f>H67+H72+H69</f>
        <v>2187.7149600000002</v>
      </c>
      <c r="I66" s="8"/>
    </row>
    <row r="67" spans="1:9" ht="53.25" customHeight="1">
      <c r="A67" s="16">
        <v>601</v>
      </c>
      <c r="B67" s="11" t="s">
        <v>73</v>
      </c>
      <c r="C67" s="6" t="s">
        <v>28</v>
      </c>
      <c r="D67" s="6" t="s">
        <v>32</v>
      </c>
      <c r="E67" s="6" t="s">
        <v>74</v>
      </c>
      <c r="F67" s="6"/>
      <c r="G67" s="35">
        <f>G68</f>
        <v>5203</v>
      </c>
      <c r="H67" s="35">
        <f>H68</f>
        <v>0</v>
      </c>
      <c r="I67" s="8"/>
    </row>
    <row r="68" spans="1:9" ht="51" customHeight="1">
      <c r="A68" s="16">
        <v>601</v>
      </c>
      <c r="B68" s="11" t="s">
        <v>19</v>
      </c>
      <c r="C68" s="6" t="s">
        <v>28</v>
      </c>
      <c r="D68" s="6" t="s">
        <v>32</v>
      </c>
      <c r="E68" s="6" t="s">
        <v>74</v>
      </c>
      <c r="F68" s="6" t="s">
        <v>20</v>
      </c>
      <c r="G68" s="35">
        <v>5203</v>
      </c>
      <c r="H68" s="35">
        <v>0</v>
      </c>
      <c r="I68" s="8"/>
    </row>
    <row r="69" spans="1:9" ht="60" customHeight="1">
      <c r="A69" s="16">
        <v>601</v>
      </c>
      <c r="B69" s="11" t="s">
        <v>25</v>
      </c>
      <c r="C69" s="6" t="s">
        <v>28</v>
      </c>
      <c r="D69" s="6" t="s">
        <v>32</v>
      </c>
      <c r="E69" s="6" t="s">
        <v>26</v>
      </c>
      <c r="F69" s="6"/>
      <c r="G69" s="35">
        <f>G70+G71</f>
        <v>270.96496</v>
      </c>
      <c r="H69" s="35">
        <f>H70+H71</f>
        <v>270.96496</v>
      </c>
      <c r="I69" s="8"/>
    </row>
    <row r="70" spans="1:9" ht="36.75" customHeight="1">
      <c r="A70" s="16">
        <v>601</v>
      </c>
      <c r="B70" s="15" t="s">
        <v>16</v>
      </c>
      <c r="C70" s="6" t="s">
        <v>28</v>
      </c>
      <c r="D70" s="6" t="s">
        <v>32</v>
      </c>
      <c r="E70" s="6" t="s">
        <v>26</v>
      </c>
      <c r="F70" s="6" t="s">
        <v>17</v>
      </c>
      <c r="G70" s="35">
        <f>3.07558+0.92883</f>
        <v>4.00441</v>
      </c>
      <c r="H70" s="35">
        <f>3.07558+0.92883</f>
        <v>4.00441</v>
      </c>
      <c r="I70" s="8"/>
    </row>
    <row r="71" spans="1:9" ht="51" customHeight="1">
      <c r="A71" s="16">
        <v>601</v>
      </c>
      <c r="B71" s="11" t="s">
        <v>19</v>
      </c>
      <c r="C71" s="6" t="s">
        <v>28</v>
      </c>
      <c r="D71" s="6" t="s">
        <v>32</v>
      </c>
      <c r="E71" s="6" t="s">
        <v>26</v>
      </c>
      <c r="F71" s="6" t="s">
        <v>20</v>
      </c>
      <c r="G71" s="35">
        <v>266.96055</v>
      </c>
      <c r="H71" s="35">
        <v>266.96055</v>
      </c>
      <c r="I71" s="8"/>
    </row>
    <row r="72" spans="1:9" ht="81" customHeight="1">
      <c r="A72" s="16">
        <v>601</v>
      </c>
      <c r="B72" s="11" t="s">
        <v>75</v>
      </c>
      <c r="C72" s="6" t="s">
        <v>28</v>
      </c>
      <c r="D72" s="6" t="s">
        <v>32</v>
      </c>
      <c r="E72" s="6" t="s">
        <v>76</v>
      </c>
      <c r="F72" s="6"/>
      <c r="G72" s="35">
        <f>G73</f>
        <v>1916.75</v>
      </c>
      <c r="H72" s="35">
        <f>H73</f>
        <v>1916.75</v>
      </c>
      <c r="I72" s="8"/>
    </row>
    <row r="73" spans="1:9" ht="66" customHeight="1">
      <c r="A73" s="16">
        <v>601</v>
      </c>
      <c r="B73" s="11" t="s">
        <v>77</v>
      </c>
      <c r="C73" s="6" t="s">
        <v>28</v>
      </c>
      <c r="D73" s="6" t="s">
        <v>32</v>
      </c>
      <c r="E73" s="6" t="s">
        <v>76</v>
      </c>
      <c r="F73" s="6" t="s">
        <v>78</v>
      </c>
      <c r="G73" s="35">
        <v>1916.75</v>
      </c>
      <c r="H73" s="35">
        <v>1916.75</v>
      </c>
      <c r="I73" s="8"/>
    </row>
    <row r="74" spans="1:9" ht="33" customHeight="1" hidden="1">
      <c r="A74" s="16">
        <v>601</v>
      </c>
      <c r="B74" s="11" t="s">
        <v>79</v>
      </c>
      <c r="C74" s="6" t="s">
        <v>28</v>
      </c>
      <c r="D74" s="6" t="s">
        <v>80</v>
      </c>
      <c r="E74" s="6"/>
      <c r="F74" s="6"/>
      <c r="G74" s="35">
        <f>G75</f>
        <v>0</v>
      </c>
      <c r="H74" s="35">
        <f>H75</f>
        <v>0</v>
      </c>
      <c r="I74" s="8"/>
    </row>
    <row r="75" spans="1:9" ht="65.25" customHeight="1" hidden="1">
      <c r="A75" s="16">
        <v>601</v>
      </c>
      <c r="B75" s="11" t="s">
        <v>81</v>
      </c>
      <c r="C75" s="6" t="s">
        <v>28</v>
      </c>
      <c r="D75" s="6" t="s">
        <v>80</v>
      </c>
      <c r="E75" s="6" t="s">
        <v>82</v>
      </c>
      <c r="F75" s="6"/>
      <c r="G75" s="35">
        <f>G76</f>
        <v>0</v>
      </c>
      <c r="H75" s="35">
        <f>H76</f>
        <v>0</v>
      </c>
      <c r="I75" s="8"/>
    </row>
    <row r="76" spans="1:9" ht="66.75" customHeight="1" hidden="1">
      <c r="A76" s="16">
        <v>601</v>
      </c>
      <c r="B76" s="11" t="s">
        <v>77</v>
      </c>
      <c r="C76" s="6" t="s">
        <v>28</v>
      </c>
      <c r="D76" s="6" t="s">
        <v>80</v>
      </c>
      <c r="E76" s="6" t="s">
        <v>82</v>
      </c>
      <c r="F76" s="6" t="s">
        <v>78</v>
      </c>
      <c r="G76" s="35"/>
      <c r="H76" s="35">
        <v>0</v>
      </c>
      <c r="I76" s="8"/>
    </row>
    <row r="77" spans="1:9" ht="18" customHeight="1">
      <c r="A77" s="16">
        <v>601</v>
      </c>
      <c r="B77" s="26" t="s">
        <v>83</v>
      </c>
      <c r="C77" s="6" t="s">
        <v>28</v>
      </c>
      <c r="D77" s="6" t="s">
        <v>57</v>
      </c>
      <c r="E77" s="6"/>
      <c r="F77" s="6"/>
      <c r="G77" s="35">
        <f>G78+G80+G82</f>
        <v>25462.29773</v>
      </c>
      <c r="H77" s="35">
        <f>H78+H80+H82</f>
        <v>0</v>
      </c>
      <c r="I77" s="24" t="e">
        <f>I78+#REF!</f>
        <v>#REF!</v>
      </c>
    </row>
    <row r="78" spans="1:9" ht="60" hidden="1">
      <c r="A78" s="16">
        <v>601</v>
      </c>
      <c r="B78" s="11" t="s">
        <v>84</v>
      </c>
      <c r="C78" s="6" t="s">
        <v>28</v>
      </c>
      <c r="D78" s="6" t="s">
        <v>57</v>
      </c>
      <c r="E78" s="6" t="s">
        <v>85</v>
      </c>
      <c r="F78" s="6"/>
      <c r="G78" s="35">
        <f>G79</f>
        <v>0</v>
      </c>
      <c r="H78" s="35">
        <f>H79</f>
        <v>0</v>
      </c>
      <c r="I78" s="8"/>
    </row>
    <row r="79" spans="1:9" ht="45" hidden="1">
      <c r="A79" s="16">
        <v>601</v>
      </c>
      <c r="B79" s="11" t="s">
        <v>19</v>
      </c>
      <c r="C79" s="6" t="s">
        <v>28</v>
      </c>
      <c r="D79" s="6" t="s">
        <v>57</v>
      </c>
      <c r="E79" s="6" t="s">
        <v>85</v>
      </c>
      <c r="F79" s="6" t="s">
        <v>20</v>
      </c>
      <c r="G79" s="35">
        <v>0</v>
      </c>
      <c r="H79" s="35">
        <v>0</v>
      </c>
      <c r="I79" s="8"/>
    </row>
    <row r="80" spans="1:9" ht="63.75" customHeight="1">
      <c r="A80" s="16">
        <v>601</v>
      </c>
      <c r="B80" s="11" t="s">
        <v>86</v>
      </c>
      <c r="C80" s="6" t="s">
        <v>28</v>
      </c>
      <c r="D80" s="6" t="s">
        <v>57</v>
      </c>
      <c r="E80" s="6" t="s">
        <v>87</v>
      </c>
      <c r="F80" s="6"/>
      <c r="G80" s="35">
        <f>G81</f>
        <v>4951.92212</v>
      </c>
      <c r="H80" s="35">
        <f>H81</f>
        <v>0</v>
      </c>
      <c r="I80" s="8"/>
    </row>
    <row r="81" spans="1:9" ht="45">
      <c r="A81" s="16">
        <v>601</v>
      </c>
      <c r="B81" s="11" t="s">
        <v>19</v>
      </c>
      <c r="C81" s="6" t="s">
        <v>28</v>
      </c>
      <c r="D81" s="6" t="s">
        <v>57</v>
      </c>
      <c r="E81" s="6" t="s">
        <v>87</v>
      </c>
      <c r="F81" s="6" t="s">
        <v>20</v>
      </c>
      <c r="G81" s="35">
        <v>4951.92212</v>
      </c>
      <c r="H81" s="35">
        <v>0</v>
      </c>
      <c r="I81" s="8"/>
    </row>
    <row r="82" spans="1:9" ht="45">
      <c r="A82" s="16">
        <v>601</v>
      </c>
      <c r="B82" s="11" t="s">
        <v>88</v>
      </c>
      <c r="C82" s="6" t="s">
        <v>28</v>
      </c>
      <c r="D82" s="6" t="s">
        <v>57</v>
      </c>
      <c r="E82" s="6" t="s">
        <v>89</v>
      </c>
      <c r="F82" s="6"/>
      <c r="G82" s="35">
        <f>G83</f>
        <v>20510.37561</v>
      </c>
      <c r="H82" s="35">
        <f>H83</f>
        <v>0</v>
      </c>
      <c r="I82" s="8"/>
    </row>
    <row r="83" spans="1:9" ht="45">
      <c r="A83" s="16">
        <v>601</v>
      </c>
      <c r="B83" s="11" t="s">
        <v>19</v>
      </c>
      <c r="C83" s="6" t="s">
        <v>28</v>
      </c>
      <c r="D83" s="6" t="s">
        <v>57</v>
      </c>
      <c r="E83" s="6" t="s">
        <v>89</v>
      </c>
      <c r="F83" s="6" t="s">
        <v>20</v>
      </c>
      <c r="G83" s="35">
        <v>20510.37561</v>
      </c>
      <c r="H83" s="35">
        <v>0</v>
      </c>
      <c r="I83" s="8"/>
    </row>
    <row r="84" spans="1:9" ht="15" hidden="1">
      <c r="A84" s="16">
        <v>601</v>
      </c>
      <c r="B84" s="11" t="s">
        <v>90</v>
      </c>
      <c r="C84" s="6" t="s">
        <v>28</v>
      </c>
      <c r="D84" s="6" t="s">
        <v>91</v>
      </c>
      <c r="E84" s="6"/>
      <c r="F84" s="6"/>
      <c r="G84" s="35">
        <f>G85</f>
        <v>0</v>
      </c>
      <c r="H84" s="35">
        <f>H85</f>
        <v>0</v>
      </c>
      <c r="I84" s="8"/>
    </row>
    <row r="85" spans="1:9" ht="105" hidden="1">
      <c r="A85" s="16">
        <v>601</v>
      </c>
      <c r="B85" s="11" t="s">
        <v>92</v>
      </c>
      <c r="C85" s="6" t="s">
        <v>28</v>
      </c>
      <c r="D85" s="6" t="s">
        <v>91</v>
      </c>
      <c r="E85" s="6" t="s">
        <v>40</v>
      </c>
      <c r="F85" s="6"/>
      <c r="G85" s="35">
        <f>G86</f>
        <v>0</v>
      </c>
      <c r="H85" s="35">
        <f>H86</f>
        <v>0</v>
      </c>
      <c r="I85" s="8"/>
    </row>
    <row r="86" spans="1:9" ht="45" hidden="1">
      <c r="A86" s="16">
        <v>601</v>
      </c>
      <c r="B86" s="11" t="s">
        <v>19</v>
      </c>
      <c r="C86" s="6" t="s">
        <v>28</v>
      </c>
      <c r="D86" s="6" t="s">
        <v>91</v>
      </c>
      <c r="E86" s="6" t="s">
        <v>40</v>
      </c>
      <c r="F86" s="6" t="s">
        <v>20</v>
      </c>
      <c r="G86" s="35"/>
      <c r="H86" s="35">
        <v>0</v>
      </c>
      <c r="I86" s="8"/>
    </row>
    <row r="87" spans="1:9" ht="30">
      <c r="A87" s="16">
        <v>601</v>
      </c>
      <c r="B87" s="11" t="s">
        <v>93</v>
      </c>
      <c r="C87" s="6" t="s">
        <v>28</v>
      </c>
      <c r="D87" s="6" t="s">
        <v>94</v>
      </c>
      <c r="E87" s="6"/>
      <c r="F87" s="6"/>
      <c r="G87" s="35">
        <f>G88+G91</f>
        <v>630</v>
      </c>
      <c r="H87" s="35">
        <f>H88+H91</f>
        <v>0</v>
      </c>
      <c r="I87" s="8"/>
    </row>
    <row r="88" spans="1:9" ht="45">
      <c r="A88" s="16">
        <v>601</v>
      </c>
      <c r="B88" s="11" t="s">
        <v>95</v>
      </c>
      <c r="C88" s="6" t="s">
        <v>28</v>
      </c>
      <c r="D88" s="6" t="s">
        <v>94</v>
      </c>
      <c r="E88" s="6" t="s">
        <v>96</v>
      </c>
      <c r="F88" s="6"/>
      <c r="G88" s="35">
        <f>G90+G89</f>
        <v>630</v>
      </c>
      <c r="H88" s="35">
        <f>H90+H89</f>
        <v>0</v>
      </c>
      <c r="I88" s="8"/>
    </row>
    <row r="89" spans="1:9" ht="45">
      <c r="A89" s="16">
        <v>601</v>
      </c>
      <c r="B89" s="11" t="s">
        <v>19</v>
      </c>
      <c r="C89" s="6" t="s">
        <v>28</v>
      </c>
      <c r="D89" s="6" t="s">
        <v>94</v>
      </c>
      <c r="E89" s="6" t="s">
        <v>96</v>
      </c>
      <c r="F89" s="6" t="s">
        <v>20</v>
      </c>
      <c r="G89" s="35">
        <v>30</v>
      </c>
      <c r="H89" s="35">
        <v>0</v>
      </c>
      <c r="I89" s="8"/>
    </row>
    <row r="90" spans="1:9" ht="45">
      <c r="A90" s="16">
        <v>601</v>
      </c>
      <c r="B90" s="11" t="s">
        <v>97</v>
      </c>
      <c r="C90" s="6" t="s">
        <v>28</v>
      </c>
      <c r="D90" s="6" t="s">
        <v>94</v>
      </c>
      <c r="E90" s="6" t="s">
        <v>96</v>
      </c>
      <c r="F90" s="6" t="s">
        <v>78</v>
      </c>
      <c r="G90" s="35">
        <v>600</v>
      </c>
      <c r="H90" s="35">
        <v>0</v>
      </c>
      <c r="I90" s="8"/>
    </row>
    <row r="91" spans="1:9" ht="60" hidden="1">
      <c r="A91" s="16">
        <v>601</v>
      </c>
      <c r="B91" s="11" t="s">
        <v>25</v>
      </c>
      <c r="C91" s="6" t="s">
        <v>28</v>
      </c>
      <c r="D91" s="6" t="s">
        <v>94</v>
      </c>
      <c r="E91" s="6" t="s">
        <v>26</v>
      </c>
      <c r="F91" s="6"/>
      <c r="G91" s="35">
        <f>G92+G93</f>
        <v>0</v>
      </c>
      <c r="H91" s="35">
        <f>H92+H93</f>
        <v>0</v>
      </c>
      <c r="I91" s="8"/>
    </row>
    <row r="92" spans="1:9" ht="30" hidden="1">
      <c r="A92" s="16">
        <v>601</v>
      </c>
      <c r="B92" s="15" t="s">
        <v>16</v>
      </c>
      <c r="C92" s="6" t="s">
        <v>28</v>
      </c>
      <c r="D92" s="6" t="s">
        <v>94</v>
      </c>
      <c r="E92" s="6" t="s">
        <v>26</v>
      </c>
      <c r="F92" s="6" t="s">
        <v>17</v>
      </c>
      <c r="G92" s="35"/>
      <c r="H92" s="35">
        <v>0</v>
      </c>
      <c r="I92" s="8"/>
    </row>
    <row r="93" spans="1:9" ht="45" hidden="1">
      <c r="A93" s="16">
        <v>601</v>
      </c>
      <c r="B93" s="11" t="s">
        <v>19</v>
      </c>
      <c r="C93" s="6" t="s">
        <v>28</v>
      </c>
      <c r="D93" s="6" t="s">
        <v>94</v>
      </c>
      <c r="E93" s="6" t="s">
        <v>26</v>
      </c>
      <c r="F93" s="6" t="s">
        <v>20</v>
      </c>
      <c r="G93" s="35"/>
      <c r="H93" s="35">
        <v>0</v>
      </c>
      <c r="I93" s="8"/>
    </row>
    <row r="94" spans="1:9" ht="24.75" customHeight="1">
      <c r="A94" s="16">
        <v>601</v>
      </c>
      <c r="B94" s="15" t="s">
        <v>98</v>
      </c>
      <c r="C94" s="6" t="s">
        <v>32</v>
      </c>
      <c r="D94" s="6" t="s">
        <v>12</v>
      </c>
      <c r="E94" s="6"/>
      <c r="F94" s="6"/>
      <c r="G94" s="35">
        <f>G95+G99+G97</f>
        <v>108905.97015000002</v>
      </c>
      <c r="H94" s="35">
        <f>H95+H99+H97</f>
        <v>103641.74468</v>
      </c>
      <c r="I94" s="8"/>
    </row>
    <row r="95" spans="1:9" ht="60.75" customHeight="1">
      <c r="A95" s="16">
        <v>601</v>
      </c>
      <c r="B95" s="15" t="s">
        <v>99</v>
      </c>
      <c r="C95" s="6" t="s">
        <v>32</v>
      </c>
      <c r="D95" s="6" t="s">
        <v>12</v>
      </c>
      <c r="E95" s="6" t="s">
        <v>100</v>
      </c>
      <c r="F95" s="6"/>
      <c r="G95" s="35">
        <f>G96</f>
        <v>240.20746</v>
      </c>
      <c r="H95" s="35">
        <f>H96</f>
        <v>0</v>
      </c>
      <c r="I95" s="8"/>
    </row>
    <row r="96" spans="1:9" ht="49.5" customHeight="1">
      <c r="A96" s="16">
        <v>601</v>
      </c>
      <c r="B96" s="15" t="s">
        <v>19</v>
      </c>
      <c r="C96" s="6" t="s">
        <v>32</v>
      </c>
      <c r="D96" s="6" t="s">
        <v>12</v>
      </c>
      <c r="E96" s="6" t="s">
        <v>100</v>
      </c>
      <c r="F96" s="6" t="s">
        <v>20</v>
      </c>
      <c r="G96" s="35">
        <v>240.20746</v>
      </c>
      <c r="H96" s="35">
        <v>0</v>
      </c>
      <c r="I96" s="8"/>
    </row>
    <row r="97" spans="1:9" ht="49.5" customHeight="1">
      <c r="A97" s="16">
        <v>601</v>
      </c>
      <c r="B97" s="15" t="s">
        <v>73</v>
      </c>
      <c r="C97" s="6" t="s">
        <v>32</v>
      </c>
      <c r="D97" s="6" t="s">
        <v>12</v>
      </c>
      <c r="E97" s="6" t="s">
        <v>74</v>
      </c>
      <c r="F97" s="6"/>
      <c r="G97" s="35">
        <f>G98</f>
        <v>503.66538</v>
      </c>
      <c r="H97" s="35">
        <f>H98</f>
        <v>497.44729</v>
      </c>
      <c r="I97" s="8"/>
    </row>
    <row r="98" spans="1:9" ht="29.25" customHeight="1">
      <c r="A98" s="16">
        <v>601</v>
      </c>
      <c r="B98" s="15" t="s">
        <v>103</v>
      </c>
      <c r="C98" s="6" t="s">
        <v>32</v>
      </c>
      <c r="D98" s="6" t="s">
        <v>12</v>
      </c>
      <c r="E98" s="6" t="s">
        <v>74</v>
      </c>
      <c r="F98" s="6" t="s">
        <v>104</v>
      </c>
      <c r="G98" s="35">
        <f>497.44729+6.21809</f>
        <v>503.66538</v>
      </c>
      <c r="H98" s="35">
        <v>497.44729</v>
      </c>
      <c r="I98" s="8"/>
    </row>
    <row r="99" spans="1:9" ht="99" customHeight="1">
      <c r="A99" s="16">
        <v>601</v>
      </c>
      <c r="B99" s="15" t="s">
        <v>101</v>
      </c>
      <c r="C99" s="6" t="s">
        <v>32</v>
      </c>
      <c r="D99" s="6" t="s">
        <v>12</v>
      </c>
      <c r="E99" s="6" t="s">
        <v>102</v>
      </c>
      <c r="F99" s="6"/>
      <c r="G99" s="35">
        <f>G100</f>
        <v>108162.09731000001</v>
      </c>
      <c r="H99" s="35">
        <f>H100</f>
        <v>103144.29739</v>
      </c>
      <c r="I99" s="8"/>
    </row>
    <row r="100" spans="1:9" ht="21.75" customHeight="1">
      <c r="A100" s="16">
        <v>601</v>
      </c>
      <c r="B100" s="15" t="s">
        <v>103</v>
      </c>
      <c r="C100" s="6" t="s">
        <v>32</v>
      </c>
      <c r="D100" s="6" t="s">
        <v>12</v>
      </c>
      <c r="E100" s="6" t="s">
        <v>102</v>
      </c>
      <c r="F100" s="6" t="s">
        <v>104</v>
      </c>
      <c r="G100" s="35">
        <f>86306.15862+16838.13877+5017.79992</f>
        <v>108162.09731000001</v>
      </c>
      <c r="H100" s="35">
        <f>86306.15862+16838.13877</f>
        <v>103144.29739</v>
      </c>
      <c r="I100" s="8"/>
    </row>
    <row r="101" spans="1:9" ht="21.75" customHeight="1">
      <c r="A101" s="16">
        <v>601</v>
      </c>
      <c r="B101" s="15" t="s">
        <v>105</v>
      </c>
      <c r="C101" s="6" t="s">
        <v>32</v>
      </c>
      <c r="D101" s="6" t="s">
        <v>24</v>
      </c>
      <c r="E101" s="6"/>
      <c r="F101" s="6"/>
      <c r="G101" s="35">
        <f>G104+G102</f>
        <v>100009.11</v>
      </c>
      <c r="H101" s="35">
        <f>H104+H102</f>
        <v>0</v>
      </c>
      <c r="I101" s="31"/>
    </row>
    <row r="102" spans="1:9" ht="45">
      <c r="A102" s="16">
        <v>601</v>
      </c>
      <c r="B102" s="11" t="s">
        <v>73</v>
      </c>
      <c r="C102" s="6" t="s">
        <v>32</v>
      </c>
      <c r="D102" s="6" t="s">
        <v>24</v>
      </c>
      <c r="E102" s="6" t="s">
        <v>74</v>
      </c>
      <c r="F102" s="6"/>
      <c r="G102" s="35">
        <f>G103</f>
        <v>99959.11</v>
      </c>
      <c r="H102" s="35">
        <f>H103</f>
        <v>0</v>
      </c>
      <c r="I102" s="31"/>
    </row>
    <row r="103" spans="1:9" ht="15">
      <c r="A103" s="16">
        <v>601</v>
      </c>
      <c r="B103" s="15" t="s">
        <v>103</v>
      </c>
      <c r="C103" s="6" t="s">
        <v>32</v>
      </c>
      <c r="D103" s="6" t="s">
        <v>24</v>
      </c>
      <c r="E103" s="6" t="s">
        <v>74</v>
      </c>
      <c r="F103" s="6" t="s">
        <v>104</v>
      </c>
      <c r="G103" s="35">
        <f>1957.29153+37188.53912+3040.66397+20220.41538+37552.2</f>
        <v>99959.11</v>
      </c>
      <c r="H103" s="35">
        <v>0</v>
      </c>
      <c r="I103" s="31"/>
    </row>
    <row r="104" spans="1:9" ht="66.75" customHeight="1">
      <c r="A104" s="16">
        <v>601</v>
      </c>
      <c r="B104" s="15" t="s">
        <v>106</v>
      </c>
      <c r="C104" s="6" t="s">
        <v>32</v>
      </c>
      <c r="D104" s="6" t="s">
        <v>24</v>
      </c>
      <c r="E104" s="6" t="s">
        <v>107</v>
      </c>
      <c r="F104" s="6"/>
      <c r="G104" s="35">
        <f>+G105+G106+G107</f>
        <v>50</v>
      </c>
      <c r="H104" s="35">
        <f>+H105+H106+H107</f>
        <v>0</v>
      </c>
      <c r="I104" s="31"/>
    </row>
    <row r="105" spans="1:9" ht="45">
      <c r="A105" s="16">
        <v>601</v>
      </c>
      <c r="B105" s="15" t="s">
        <v>19</v>
      </c>
      <c r="C105" s="6" t="s">
        <v>32</v>
      </c>
      <c r="D105" s="6" t="s">
        <v>24</v>
      </c>
      <c r="E105" s="6" t="s">
        <v>107</v>
      </c>
      <c r="F105" s="6" t="s">
        <v>20</v>
      </c>
      <c r="G105" s="35">
        <v>50</v>
      </c>
      <c r="H105" s="35">
        <v>0</v>
      </c>
      <c r="I105" s="31"/>
    </row>
    <row r="106" spans="1:9" ht="21" customHeight="1" hidden="1">
      <c r="A106" s="16">
        <v>601</v>
      </c>
      <c r="B106" s="15" t="s">
        <v>103</v>
      </c>
      <c r="C106" s="6" t="s">
        <v>32</v>
      </c>
      <c r="D106" s="6" t="s">
        <v>24</v>
      </c>
      <c r="E106" s="6" t="s">
        <v>107</v>
      </c>
      <c r="F106" s="6" t="s">
        <v>104</v>
      </c>
      <c r="G106" s="35"/>
      <c r="H106" s="35">
        <v>0</v>
      </c>
      <c r="I106" s="31"/>
    </row>
    <row r="107" spans="1:9" ht="44.25" customHeight="1" hidden="1">
      <c r="A107" s="16">
        <v>601</v>
      </c>
      <c r="B107" s="11" t="s">
        <v>77</v>
      </c>
      <c r="C107" s="6" t="s">
        <v>32</v>
      </c>
      <c r="D107" s="6" t="s">
        <v>24</v>
      </c>
      <c r="E107" s="6" t="s">
        <v>107</v>
      </c>
      <c r="F107" s="6" t="s">
        <v>78</v>
      </c>
      <c r="G107" s="35">
        <v>0</v>
      </c>
      <c r="H107" s="35">
        <v>0</v>
      </c>
      <c r="I107" s="31"/>
    </row>
    <row r="108" spans="1:9" ht="27.75" customHeight="1">
      <c r="A108" s="16">
        <v>601</v>
      </c>
      <c r="B108" s="11" t="s">
        <v>108</v>
      </c>
      <c r="C108" s="6" t="s">
        <v>32</v>
      </c>
      <c r="D108" s="6" t="s">
        <v>13</v>
      </c>
      <c r="E108" s="22"/>
      <c r="F108" s="6"/>
      <c r="G108" s="35">
        <f>G111+G109</f>
        <v>63550.77813</v>
      </c>
      <c r="H108" s="35">
        <f>H111+H109</f>
        <v>0</v>
      </c>
      <c r="I108" s="31"/>
    </row>
    <row r="109" spans="1:9" ht="45">
      <c r="A109" s="16">
        <v>601</v>
      </c>
      <c r="B109" s="11" t="s">
        <v>73</v>
      </c>
      <c r="C109" s="6" t="s">
        <v>32</v>
      </c>
      <c r="D109" s="6" t="s">
        <v>13</v>
      </c>
      <c r="E109" s="6" t="s">
        <v>74</v>
      </c>
      <c r="F109" s="6"/>
      <c r="G109" s="35">
        <f>G110</f>
        <v>31038.95946</v>
      </c>
      <c r="H109" s="35">
        <f>H110</f>
        <v>0</v>
      </c>
      <c r="I109" s="31"/>
    </row>
    <row r="110" spans="1:9" ht="45">
      <c r="A110" s="16">
        <v>601</v>
      </c>
      <c r="B110" s="11" t="s">
        <v>19</v>
      </c>
      <c r="C110" s="6" t="s">
        <v>32</v>
      </c>
      <c r="D110" s="6" t="s">
        <v>13</v>
      </c>
      <c r="E110" s="6" t="s">
        <v>74</v>
      </c>
      <c r="F110" s="6" t="s">
        <v>20</v>
      </c>
      <c r="G110" s="35">
        <f>26541.95946+4497</f>
        <v>31038.95946</v>
      </c>
      <c r="H110" s="35">
        <v>0</v>
      </c>
      <c r="I110" s="31"/>
    </row>
    <row r="111" spans="1:9" ht="48" customHeight="1">
      <c r="A111" s="16">
        <v>601</v>
      </c>
      <c r="B111" s="11" t="s">
        <v>88</v>
      </c>
      <c r="C111" s="6" t="s">
        <v>32</v>
      </c>
      <c r="D111" s="6" t="s">
        <v>13</v>
      </c>
      <c r="E111" s="6" t="s">
        <v>89</v>
      </c>
      <c r="F111" s="6"/>
      <c r="G111" s="35">
        <f>G112</f>
        <v>32511.81867</v>
      </c>
      <c r="H111" s="35">
        <f>H112</f>
        <v>0</v>
      </c>
      <c r="I111" s="31"/>
    </row>
    <row r="112" spans="1:9" ht="45">
      <c r="A112" s="16">
        <v>601</v>
      </c>
      <c r="B112" s="11" t="s">
        <v>19</v>
      </c>
      <c r="C112" s="6" t="s">
        <v>32</v>
      </c>
      <c r="D112" s="6" t="s">
        <v>13</v>
      </c>
      <c r="E112" s="6" t="s">
        <v>89</v>
      </c>
      <c r="F112" s="6" t="s">
        <v>20</v>
      </c>
      <c r="G112" s="35">
        <v>32511.81867</v>
      </c>
      <c r="H112" s="35">
        <v>0</v>
      </c>
      <c r="I112" s="8" t="s">
        <v>21</v>
      </c>
    </row>
    <row r="113" spans="1:9" ht="30">
      <c r="A113" s="16">
        <v>601</v>
      </c>
      <c r="B113" s="11" t="s">
        <v>185</v>
      </c>
      <c r="C113" s="6" t="s">
        <v>32</v>
      </c>
      <c r="D113" s="6" t="s">
        <v>32</v>
      </c>
      <c r="E113" s="6"/>
      <c r="F113" s="6"/>
      <c r="G113" s="35">
        <f>G114</f>
        <v>115345.1</v>
      </c>
      <c r="H113" s="35">
        <f>H114</f>
        <v>0</v>
      </c>
      <c r="I113" s="8"/>
    </row>
    <row r="114" spans="1:9" ht="45">
      <c r="A114" s="16">
        <v>601</v>
      </c>
      <c r="B114" s="11" t="s">
        <v>73</v>
      </c>
      <c r="C114" s="6" t="s">
        <v>32</v>
      </c>
      <c r="D114" s="6" t="s">
        <v>32</v>
      </c>
      <c r="E114" s="6" t="s">
        <v>74</v>
      </c>
      <c r="F114" s="6"/>
      <c r="G114" s="35">
        <f>G115</f>
        <v>115345.1</v>
      </c>
      <c r="H114" s="35">
        <f>H115</f>
        <v>0</v>
      </c>
      <c r="I114" s="8"/>
    </row>
    <row r="115" spans="1:9" ht="15">
      <c r="A115" s="16">
        <v>601</v>
      </c>
      <c r="B115" s="11" t="s">
        <v>103</v>
      </c>
      <c r="C115" s="6" t="s">
        <v>32</v>
      </c>
      <c r="D115" s="6" t="s">
        <v>32</v>
      </c>
      <c r="E115" s="6" t="s">
        <v>74</v>
      </c>
      <c r="F115" s="6" t="s">
        <v>104</v>
      </c>
      <c r="G115" s="35">
        <f>5767.255+38352.24575+71225.59925</f>
        <v>115345.1</v>
      </c>
      <c r="H115" s="35">
        <v>0</v>
      </c>
      <c r="I115" s="8"/>
    </row>
    <row r="116" spans="1:9" ht="33" customHeight="1" hidden="1">
      <c r="A116" s="16">
        <v>601</v>
      </c>
      <c r="B116" s="11" t="s">
        <v>109</v>
      </c>
      <c r="C116" s="6" t="s">
        <v>110</v>
      </c>
      <c r="D116" s="6" t="s">
        <v>32</v>
      </c>
      <c r="E116" s="6"/>
      <c r="F116" s="6"/>
      <c r="G116" s="35">
        <f>+G119+G121+G117</f>
        <v>0</v>
      </c>
      <c r="H116" s="35">
        <f>+H119+H121+H117</f>
        <v>0</v>
      </c>
      <c r="I116" s="31"/>
    </row>
    <row r="117" spans="1:9" ht="60" hidden="1">
      <c r="A117" s="16">
        <v>601</v>
      </c>
      <c r="B117" s="11" t="s">
        <v>25</v>
      </c>
      <c r="C117" s="6" t="s">
        <v>110</v>
      </c>
      <c r="D117" s="6" t="s">
        <v>32</v>
      </c>
      <c r="E117" s="6" t="s">
        <v>26</v>
      </c>
      <c r="F117" s="6"/>
      <c r="G117" s="35">
        <f>G118</f>
        <v>0</v>
      </c>
      <c r="H117" s="35">
        <f>H118</f>
        <v>0</v>
      </c>
      <c r="I117" s="31"/>
    </row>
    <row r="118" spans="1:9" ht="30" hidden="1">
      <c r="A118" s="16">
        <v>601</v>
      </c>
      <c r="B118" s="15" t="s">
        <v>16</v>
      </c>
      <c r="C118" s="6" t="s">
        <v>110</v>
      </c>
      <c r="D118" s="6" t="s">
        <v>32</v>
      </c>
      <c r="E118" s="6" t="s">
        <v>26</v>
      </c>
      <c r="F118" s="6" t="s">
        <v>17</v>
      </c>
      <c r="G118" s="35"/>
      <c r="H118" s="35">
        <v>0</v>
      </c>
      <c r="I118" s="31"/>
    </row>
    <row r="119" spans="1:13" ht="45" hidden="1">
      <c r="A119" s="16">
        <v>601</v>
      </c>
      <c r="B119" s="11" t="s">
        <v>111</v>
      </c>
      <c r="C119" s="6" t="s">
        <v>110</v>
      </c>
      <c r="D119" s="6" t="s">
        <v>32</v>
      </c>
      <c r="E119" s="6" t="s">
        <v>112</v>
      </c>
      <c r="F119" s="6"/>
      <c r="G119" s="35">
        <f>G120</f>
        <v>0</v>
      </c>
      <c r="H119" s="35">
        <f>H120</f>
        <v>0</v>
      </c>
      <c r="I119" s="8"/>
      <c r="J119" s="29"/>
      <c r="K119" s="29"/>
      <c r="L119" s="29"/>
      <c r="M119" s="29"/>
    </row>
    <row r="120" spans="1:13" ht="45" hidden="1">
      <c r="A120" s="16">
        <v>601</v>
      </c>
      <c r="B120" s="11" t="s">
        <v>19</v>
      </c>
      <c r="C120" s="6" t="s">
        <v>110</v>
      </c>
      <c r="D120" s="6" t="s">
        <v>32</v>
      </c>
      <c r="E120" s="6" t="s">
        <v>112</v>
      </c>
      <c r="F120" s="6" t="s">
        <v>20</v>
      </c>
      <c r="G120" s="35"/>
      <c r="H120" s="36">
        <v>0</v>
      </c>
      <c r="I120" s="8"/>
      <c r="J120" s="29"/>
      <c r="K120" s="29"/>
      <c r="L120" s="29"/>
      <c r="M120" s="29"/>
    </row>
    <row r="121" spans="1:13" ht="45" hidden="1">
      <c r="A121" s="16">
        <v>601</v>
      </c>
      <c r="B121" s="11" t="s">
        <v>113</v>
      </c>
      <c r="C121" s="6" t="s">
        <v>110</v>
      </c>
      <c r="D121" s="6" t="s">
        <v>32</v>
      </c>
      <c r="E121" s="6" t="s">
        <v>114</v>
      </c>
      <c r="F121" s="6"/>
      <c r="G121" s="35">
        <f>G122</f>
        <v>0</v>
      </c>
      <c r="H121" s="35">
        <f>H122</f>
        <v>0</v>
      </c>
      <c r="I121" s="8"/>
      <c r="J121" s="29"/>
      <c r="K121" s="29"/>
      <c r="L121" s="29"/>
      <c r="M121" s="29"/>
    </row>
    <row r="122" spans="1:13" ht="45" hidden="1">
      <c r="A122" s="16">
        <v>601</v>
      </c>
      <c r="B122" s="11" t="s">
        <v>19</v>
      </c>
      <c r="C122" s="6" t="s">
        <v>110</v>
      </c>
      <c r="D122" s="6" t="s">
        <v>32</v>
      </c>
      <c r="E122" s="6" t="s">
        <v>114</v>
      </c>
      <c r="F122" s="6" t="s">
        <v>20</v>
      </c>
      <c r="G122" s="35"/>
      <c r="H122" s="36">
        <v>0</v>
      </c>
      <c r="I122" s="8"/>
      <c r="J122" s="29"/>
      <c r="K122" s="29"/>
      <c r="L122" s="29"/>
      <c r="M122" s="29"/>
    </row>
    <row r="123" spans="1:9" ht="24" customHeight="1">
      <c r="A123" s="16">
        <v>601</v>
      </c>
      <c r="B123" s="11" t="s">
        <v>115</v>
      </c>
      <c r="C123" s="6" t="s">
        <v>34</v>
      </c>
      <c r="D123" s="6" t="s">
        <v>24</v>
      </c>
      <c r="E123" s="6"/>
      <c r="F123" s="6"/>
      <c r="G123" s="35">
        <f>G126+G124</f>
        <v>78416.23329</v>
      </c>
      <c r="H123" s="35">
        <f>H126+H124</f>
        <v>0</v>
      </c>
      <c r="I123" s="31"/>
    </row>
    <row r="124" spans="1:9" ht="114" customHeight="1">
      <c r="A124" s="16">
        <v>601</v>
      </c>
      <c r="B124" s="11" t="s">
        <v>92</v>
      </c>
      <c r="C124" s="6" t="s">
        <v>34</v>
      </c>
      <c r="D124" s="6" t="s">
        <v>24</v>
      </c>
      <c r="E124" s="6" t="s">
        <v>40</v>
      </c>
      <c r="F124" s="6"/>
      <c r="G124" s="35">
        <f>G125</f>
        <v>1921.61</v>
      </c>
      <c r="H124" s="35">
        <f>H125</f>
        <v>0</v>
      </c>
      <c r="I124" s="31"/>
    </row>
    <row r="125" spans="1:9" ht="56.25" customHeight="1">
      <c r="A125" s="16">
        <v>601</v>
      </c>
      <c r="B125" s="11" t="s">
        <v>19</v>
      </c>
      <c r="C125" s="6" t="s">
        <v>34</v>
      </c>
      <c r="D125" s="6" t="s">
        <v>24</v>
      </c>
      <c r="E125" s="6" t="s">
        <v>40</v>
      </c>
      <c r="F125" s="6" t="s">
        <v>20</v>
      </c>
      <c r="G125" s="35">
        <v>1921.61</v>
      </c>
      <c r="H125" s="35">
        <v>0</v>
      </c>
      <c r="I125" s="31"/>
    </row>
    <row r="126" spans="1:9" ht="60">
      <c r="A126" s="16">
        <v>601</v>
      </c>
      <c r="B126" s="11" t="s">
        <v>25</v>
      </c>
      <c r="C126" s="6" t="s">
        <v>34</v>
      </c>
      <c r="D126" s="6" t="s">
        <v>24</v>
      </c>
      <c r="E126" s="6" t="s">
        <v>116</v>
      </c>
      <c r="F126" s="6"/>
      <c r="G126" s="35">
        <f>G127</f>
        <v>76494.62329</v>
      </c>
      <c r="H126" s="35">
        <f>H127</f>
        <v>0</v>
      </c>
      <c r="I126" s="31"/>
    </row>
    <row r="127" spans="1:9" ht="20.25" customHeight="1">
      <c r="A127" s="16">
        <v>601</v>
      </c>
      <c r="B127" s="11" t="s">
        <v>50</v>
      </c>
      <c r="C127" s="6" t="s">
        <v>34</v>
      </c>
      <c r="D127" s="6" t="s">
        <v>24</v>
      </c>
      <c r="E127" s="6" t="s">
        <v>116</v>
      </c>
      <c r="F127" s="6" t="s">
        <v>51</v>
      </c>
      <c r="G127" s="35">
        <v>76494.62329</v>
      </c>
      <c r="H127" s="36">
        <v>0</v>
      </c>
      <c r="I127" s="31"/>
    </row>
    <row r="128" spans="1:9" ht="30">
      <c r="A128" s="16">
        <v>601</v>
      </c>
      <c r="B128" s="11" t="s">
        <v>117</v>
      </c>
      <c r="C128" s="6" t="s">
        <v>34</v>
      </c>
      <c r="D128" s="6" t="s">
        <v>32</v>
      </c>
      <c r="E128" s="6"/>
      <c r="F128" s="6"/>
      <c r="G128" s="35">
        <f>G129</f>
        <v>50</v>
      </c>
      <c r="H128" s="35">
        <f>H129</f>
        <v>0</v>
      </c>
      <c r="I128" s="31"/>
    </row>
    <row r="129" spans="1:9" ht="45">
      <c r="A129" s="16">
        <v>601</v>
      </c>
      <c r="B129" s="26" t="s">
        <v>118</v>
      </c>
      <c r="C129" s="6" t="s">
        <v>34</v>
      </c>
      <c r="D129" s="6" t="s">
        <v>32</v>
      </c>
      <c r="E129" s="6" t="s">
        <v>119</v>
      </c>
      <c r="F129" s="6"/>
      <c r="G129" s="35">
        <f>G130</f>
        <v>50</v>
      </c>
      <c r="H129" s="35">
        <f>H130</f>
        <v>0</v>
      </c>
      <c r="I129" s="31"/>
    </row>
    <row r="130" spans="1:9" ht="45">
      <c r="A130" s="16">
        <v>601</v>
      </c>
      <c r="B130" s="11" t="s">
        <v>19</v>
      </c>
      <c r="C130" s="6" t="s">
        <v>34</v>
      </c>
      <c r="D130" s="6" t="s">
        <v>32</v>
      </c>
      <c r="E130" s="6" t="s">
        <v>119</v>
      </c>
      <c r="F130" s="6" t="s">
        <v>20</v>
      </c>
      <c r="G130" s="35">
        <v>50</v>
      </c>
      <c r="H130" s="36">
        <v>0</v>
      </c>
      <c r="I130" s="31"/>
    </row>
    <row r="131" spans="1:9" ht="22.5" customHeight="1">
      <c r="A131" s="16">
        <v>601</v>
      </c>
      <c r="B131" s="15" t="s">
        <v>120</v>
      </c>
      <c r="C131" s="6" t="s">
        <v>34</v>
      </c>
      <c r="D131" s="6" t="s">
        <v>34</v>
      </c>
      <c r="E131" s="6"/>
      <c r="F131" s="6"/>
      <c r="G131" s="35">
        <f>G132+G134</f>
        <v>2377.04268</v>
      </c>
      <c r="H131" s="35">
        <f>H132+H134</f>
        <v>546.7</v>
      </c>
      <c r="I131" s="31"/>
    </row>
    <row r="132" spans="1:9" ht="75">
      <c r="A132" s="16">
        <v>601</v>
      </c>
      <c r="B132" s="15" t="s">
        <v>121</v>
      </c>
      <c r="C132" s="6" t="s">
        <v>34</v>
      </c>
      <c r="D132" s="6" t="s">
        <v>34</v>
      </c>
      <c r="E132" s="6" t="s">
        <v>122</v>
      </c>
      <c r="F132" s="6"/>
      <c r="G132" s="35">
        <f>G133</f>
        <v>1710.34268</v>
      </c>
      <c r="H132" s="35">
        <f>H133</f>
        <v>0</v>
      </c>
      <c r="I132" s="31"/>
    </row>
    <row r="133" spans="1:9" ht="21.75" customHeight="1">
      <c r="A133" s="16">
        <v>601</v>
      </c>
      <c r="B133" s="15" t="s">
        <v>48</v>
      </c>
      <c r="C133" s="6" t="s">
        <v>34</v>
      </c>
      <c r="D133" s="6" t="s">
        <v>34</v>
      </c>
      <c r="E133" s="6" t="s">
        <v>122</v>
      </c>
      <c r="F133" s="6" t="s">
        <v>49</v>
      </c>
      <c r="G133" s="35">
        <f>1750.34268-40</f>
        <v>1710.34268</v>
      </c>
      <c r="H133" s="35">
        <v>0</v>
      </c>
      <c r="I133" s="31"/>
    </row>
    <row r="134" spans="1:9" ht="30">
      <c r="A134" s="16">
        <v>601</v>
      </c>
      <c r="B134" s="15" t="s">
        <v>123</v>
      </c>
      <c r="C134" s="6" t="s">
        <v>34</v>
      </c>
      <c r="D134" s="6" t="s">
        <v>34</v>
      </c>
      <c r="E134" s="6" t="s">
        <v>124</v>
      </c>
      <c r="F134" s="6"/>
      <c r="G134" s="35">
        <f>G135+G136</f>
        <v>666.7</v>
      </c>
      <c r="H134" s="35">
        <f>H135+H136</f>
        <v>546.7</v>
      </c>
      <c r="I134" s="31"/>
    </row>
    <row r="135" spans="1:9" ht="15">
      <c r="A135" s="16">
        <v>601</v>
      </c>
      <c r="B135" s="15" t="s">
        <v>48</v>
      </c>
      <c r="C135" s="6" t="s">
        <v>34</v>
      </c>
      <c r="D135" s="6" t="s">
        <v>34</v>
      </c>
      <c r="E135" s="6" t="s">
        <v>124</v>
      </c>
      <c r="F135" s="6" t="s">
        <v>49</v>
      </c>
      <c r="G135" s="35">
        <f>546.7+120</f>
        <v>666.7</v>
      </c>
      <c r="H135" s="35">
        <v>546.7</v>
      </c>
      <c r="I135" s="8"/>
    </row>
    <row r="136" spans="1:9" ht="15" hidden="1">
      <c r="A136" s="16">
        <v>601</v>
      </c>
      <c r="B136" s="11" t="s">
        <v>50</v>
      </c>
      <c r="C136" s="6" t="s">
        <v>34</v>
      </c>
      <c r="D136" s="6" t="s">
        <v>34</v>
      </c>
      <c r="E136" s="6" t="s">
        <v>124</v>
      </c>
      <c r="F136" s="6" t="s">
        <v>51</v>
      </c>
      <c r="G136" s="35">
        <v>0</v>
      </c>
      <c r="H136" s="35">
        <v>0</v>
      </c>
      <c r="I136" s="8"/>
    </row>
    <row r="137" spans="1:9" ht="15">
      <c r="A137" s="16">
        <v>601</v>
      </c>
      <c r="B137" s="11" t="s">
        <v>125</v>
      </c>
      <c r="C137" s="6" t="s">
        <v>80</v>
      </c>
      <c r="D137" s="6" t="s">
        <v>12</v>
      </c>
      <c r="E137" s="6"/>
      <c r="F137" s="6"/>
      <c r="G137" s="35">
        <f>G138</f>
        <v>17429.77</v>
      </c>
      <c r="H137" s="35">
        <f>H138</f>
        <v>16363.10622</v>
      </c>
      <c r="I137" s="8"/>
    </row>
    <row r="138" spans="1:9" ht="105">
      <c r="A138" s="16">
        <v>601</v>
      </c>
      <c r="B138" s="11" t="s">
        <v>92</v>
      </c>
      <c r="C138" s="6" t="s">
        <v>80</v>
      </c>
      <c r="D138" s="6" t="s">
        <v>12</v>
      </c>
      <c r="E138" s="6" t="s">
        <v>40</v>
      </c>
      <c r="F138" s="6"/>
      <c r="G138" s="35">
        <f>G139</f>
        <v>17429.77</v>
      </c>
      <c r="H138" s="35">
        <f>H139</f>
        <v>16363.10622</v>
      </c>
      <c r="I138" s="8"/>
    </row>
    <row r="139" spans="1:9" ht="15">
      <c r="A139" s="16">
        <v>601</v>
      </c>
      <c r="B139" s="11" t="s">
        <v>103</v>
      </c>
      <c r="C139" s="6" t="s">
        <v>80</v>
      </c>
      <c r="D139" s="6" t="s">
        <v>12</v>
      </c>
      <c r="E139" s="6" t="s">
        <v>40</v>
      </c>
      <c r="F139" s="6" t="s">
        <v>104</v>
      </c>
      <c r="G139" s="35">
        <f>16363.10622+1066.66378</f>
        <v>17429.77</v>
      </c>
      <c r="H139" s="35">
        <v>16363.10622</v>
      </c>
      <c r="I139" s="8"/>
    </row>
    <row r="140" spans="1:9" ht="39" hidden="1">
      <c r="A140" s="16">
        <v>601</v>
      </c>
      <c r="B140" s="11" t="s">
        <v>126</v>
      </c>
      <c r="C140" s="6" t="s">
        <v>80</v>
      </c>
      <c r="D140" s="6" t="s">
        <v>28</v>
      </c>
      <c r="E140" s="6"/>
      <c r="F140" s="6"/>
      <c r="G140" s="35">
        <f>G141+G143</f>
        <v>0</v>
      </c>
      <c r="H140" s="35">
        <f>H141+H143</f>
        <v>0</v>
      </c>
      <c r="I140" s="8" t="s">
        <v>21</v>
      </c>
    </row>
    <row r="141" spans="1:9" ht="75" hidden="1">
      <c r="A141" s="16">
        <v>601</v>
      </c>
      <c r="B141" s="15" t="s">
        <v>121</v>
      </c>
      <c r="C141" s="6" t="s">
        <v>80</v>
      </c>
      <c r="D141" s="6" t="s">
        <v>28</v>
      </c>
      <c r="E141" s="6" t="s">
        <v>122</v>
      </c>
      <c r="F141" s="6"/>
      <c r="G141" s="35">
        <f>G142</f>
        <v>0</v>
      </c>
      <c r="H141" s="35">
        <f>H142</f>
        <v>0</v>
      </c>
      <c r="I141" s="31"/>
    </row>
    <row r="142" spans="1:9" ht="20.25" customHeight="1" hidden="1">
      <c r="A142" s="16">
        <v>601</v>
      </c>
      <c r="B142" s="15" t="s">
        <v>48</v>
      </c>
      <c r="C142" s="6" t="s">
        <v>80</v>
      </c>
      <c r="D142" s="6" t="s">
        <v>28</v>
      </c>
      <c r="E142" s="6" t="s">
        <v>122</v>
      </c>
      <c r="F142" s="6" t="s">
        <v>49</v>
      </c>
      <c r="G142" s="35"/>
      <c r="H142" s="35">
        <v>0</v>
      </c>
      <c r="I142" s="31"/>
    </row>
    <row r="143" spans="1:9" ht="69.75" customHeight="1" hidden="1">
      <c r="A143" s="16">
        <v>601</v>
      </c>
      <c r="B143" s="11" t="s">
        <v>182</v>
      </c>
      <c r="C143" s="6" t="s">
        <v>80</v>
      </c>
      <c r="D143" s="6" t="s">
        <v>28</v>
      </c>
      <c r="E143" s="6" t="s">
        <v>127</v>
      </c>
      <c r="F143" s="6"/>
      <c r="G143" s="35">
        <f>G144</f>
        <v>0</v>
      </c>
      <c r="H143" s="35">
        <f>H144</f>
        <v>0</v>
      </c>
      <c r="I143" s="31"/>
    </row>
    <row r="144" spans="1:9" ht="51.75" customHeight="1" hidden="1">
      <c r="A144" s="16">
        <v>601</v>
      </c>
      <c r="B144" s="11" t="s">
        <v>19</v>
      </c>
      <c r="C144" s="6" t="s">
        <v>80</v>
      </c>
      <c r="D144" s="6" t="s">
        <v>28</v>
      </c>
      <c r="E144" s="6" t="s">
        <v>127</v>
      </c>
      <c r="F144" s="6" t="s">
        <v>20</v>
      </c>
      <c r="G144" s="35"/>
      <c r="H144" s="35">
        <v>0</v>
      </c>
      <c r="I144" s="31"/>
    </row>
    <row r="145" spans="1:9" ht="20.25" customHeight="1" hidden="1">
      <c r="A145" s="16">
        <v>601</v>
      </c>
      <c r="B145" s="11" t="s">
        <v>128</v>
      </c>
      <c r="C145" s="6" t="s">
        <v>57</v>
      </c>
      <c r="D145" s="6" t="s">
        <v>57</v>
      </c>
      <c r="E145" s="6"/>
      <c r="F145" s="6"/>
      <c r="G145" s="35">
        <f>G146</f>
        <v>0</v>
      </c>
      <c r="H145" s="35">
        <f>H146</f>
        <v>0</v>
      </c>
      <c r="I145" s="31"/>
    </row>
    <row r="146" spans="1:9" ht="148.5" customHeight="1" hidden="1">
      <c r="A146" s="16">
        <v>601</v>
      </c>
      <c r="B146" s="11" t="s">
        <v>129</v>
      </c>
      <c r="C146" s="6" t="s">
        <v>57</v>
      </c>
      <c r="D146" s="6" t="s">
        <v>57</v>
      </c>
      <c r="E146" s="6" t="s">
        <v>130</v>
      </c>
      <c r="F146" s="6"/>
      <c r="G146" s="35">
        <f>G147</f>
        <v>0</v>
      </c>
      <c r="H146" s="35">
        <f>H147</f>
        <v>0</v>
      </c>
      <c r="I146" s="31"/>
    </row>
    <row r="147" spans="1:9" ht="20.25" customHeight="1" hidden="1">
      <c r="A147" s="16">
        <v>601</v>
      </c>
      <c r="B147" s="11" t="s">
        <v>46</v>
      </c>
      <c r="C147" s="6" t="s">
        <v>57</v>
      </c>
      <c r="D147" s="6" t="s">
        <v>57</v>
      </c>
      <c r="E147" s="6" t="s">
        <v>130</v>
      </c>
      <c r="F147" s="6" t="s">
        <v>47</v>
      </c>
      <c r="G147" s="35"/>
      <c r="H147" s="35">
        <v>0</v>
      </c>
      <c r="I147" s="31"/>
    </row>
    <row r="148" spans="1:9" ht="19.5" customHeight="1">
      <c r="A148" s="16">
        <v>601</v>
      </c>
      <c r="B148" s="11" t="s">
        <v>131</v>
      </c>
      <c r="C148" s="6">
        <v>10</v>
      </c>
      <c r="D148" s="6" t="s">
        <v>13</v>
      </c>
      <c r="E148" s="6"/>
      <c r="F148" s="6"/>
      <c r="G148" s="35">
        <f>G149+G151+G153+G155</f>
        <v>17055.66527</v>
      </c>
      <c r="H148" s="35">
        <f>H149+H151+H153+H155</f>
        <v>13609.891020000001</v>
      </c>
      <c r="I148" s="31"/>
    </row>
    <row r="149" spans="1:9" ht="45">
      <c r="A149" s="16">
        <v>601</v>
      </c>
      <c r="B149" s="11" t="s">
        <v>73</v>
      </c>
      <c r="C149" s="6" t="s">
        <v>91</v>
      </c>
      <c r="D149" s="6" t="s">
        <v>13</v>
      </c>
      <c r="E149" s="6" t="s">
        <v>74</v>
      </c>
      <c r="F149" s="6"/>
      <c r="G149" s="35">
        <f>G150</f>
        <v>3238.84017</v>
      </c>
      <c r="H149" s="35">
        <f>H150</f>
        <v>3192.53447</v>
      </c>
      <c r="I149" s="31"/>
    </row>
    <row r="150" spans="1:9" ht="34.5" customHeight="1">
      <c r="A150" s="16">
        <v>601</v>
      </c>
      <c r="B150" s="15" t="s">
        <v>132</v>
      </c>
      <c r="C150" s="6" t="s">
        <v>91</v>
      </c>
      <c r="D150" s="6" t="s">
        <v>13</v>
      </c>
      <c r="E150" s="6" t="s">
        <v>74</v>
      </c>
      <c r="F150" s="6" t="s">
        <v>133</v>
      </c>
      <c r="G150" s="35">
        <f>H150+46.3057</f>
        <v>3238.84017</v>
      </c>
      <c r="H150" s="35">
        <f>2522.56296+669.97151</f>
        <v>3192.53447</v>
      </c>
      <c r="I150" s="8"/>
    </row>
    <row r="151" spans="1:9" ht="60">
      <c r="A151" s="16">
        <v>601</v>
      </c>
      <c r="B151" s="15" t="s">
        <v>106</v>
      </c>
      <c r="C151" s="6" t="s">
        <v>91</v>
      </c>
      <c r="D151" s="6" t="s">
        <v>13</v>
      </c>
      <c r="E151" s="6" t="s">
        <v>107</v>
      </c>
      <c r="F151" s="6"/>
      <c r="G151" s="35">
        <f>G152</f>
        <v>50</v>
      </c>
      <c r="H151" s="35">
        <f>H152</f>
        <v>0</v>
      </c>
      <c r="I151" s="8"/>
    </row>
    <row r="152" spans="1:9" ht="45">
      <c r="A152" s="16">
        <v>601</v>
      </c>
      <c r="B152" s="11" t="s">
        <v>19</v>
      </c>
      <c r="C152" s="6" t="s">
        <v>91</v>
      </c>
      <c r="D152" s="6" t="s">
        <v>13</v>
      </c>
      <c r="E152" s="6" t="s">
        <v>107</v>
      </c>
      <c r="F152" s="6" t="s">
        <v>20</v>
      </c>
      <c r="G152" s="35">
        <v>50</v>
      </c>
      <c r="H152" s="35">
        <v>0</v>
      </c>
      <c r="I152" s="8"/>
    </row>
    <row r="153" spans="1:9" ht="44.25" customHeight="1">
      <c r="A153" s="16">
        <v>601</v>
      </c>
      <c r="B153" s="11" t="s">
        <v>134</v>
      </c>
      <c r="C153" s="6" t="s">
        <v>91</v>
      </c>
      <c r="D153" s="6" t="s">
        <v>13</v>
      </c>
      <c r="E153" s="6" t="s">
        <v>135</v>
      </c>
      <c r="F153" s="23"/>
      <c r="G153" s="35">
        <f>G154</f>
        <v>13766.8251</v>
      </c>
      <c r="H153" s="35">
        <f>H154</f>
        <v>10417.35655</v>
      </c>
      <c r="I153" s="8"/>
    </row>
    <row r="154" spans="1:9" ht="21.75" customHeight="1">
      <c r="A154" s="16">
        <v>601</v>
      </c>
      <c r="B154" s="15" t="s">
        <v>46</v>
      </c>
      <c r="C154" s="6" t="s">
        <v>91</v>
      </c>
      <c r="D154" s="6" t="s">
        <v>13</v>
      </c>
      <c r="E154" s="6" t="s">
        <v>135</v>
      </c>
      <c r="F154" s="23">
        <v>320</v>
      </c>
      <c r="G154" s="35">
        <f>10417.35655+3349.46855</f>
        <v>13766.8251</v>
      </c>
      <c r="H154" s="35">
        <v>10417.35655</v>
      </c>
      <c r="I154" s="8"/>
    </row>
    <row r="155" spans="1:9" ht="85.5" customHeight="1" hidden="1">
      <c r="A155" s="16">
        <v>601</v>
      </c>
      <c r="B155" s="11" t="s">
        <v>136</v>
      </c>
      <c r="C155" s="6" t="s">
        <v>91</v>
      </c>
      <c r="D155" s="6" t="s">
        <v>13</v>
      </c>
      <c r="E155" s="6" t="s">
        <v>26</v>
      </c>
      <c r="F155" s="23"/>
      <c r="G155" s="35">
        <f>G156</f>
        <v>0</v>
      </c>
      <c r="H155" s="35">
        <f>H156</f>
        <v>0</v>
      </c>
      <c r="I155" s="8"/>
    </row>
    <row r="156" spans="1:9" ht="39" customHeight="1" hidden="1">
      <c r="A156" s="16">
        <v>601</v>
      </c>
      <c r="B156" s="11" t="s">
        <v>137</v>
      </c>
      <c r="C156" s="6" t="s">
        <v>91</v>
      </c>
      <c r="D156" s="6" t="s">
        <v>13</v>
      </c>
      <c r="E156" s="6" t="s">
        <v>26</v>
      </c>
      <c r="F156" s="23">
        <v>310</v>
      </c>
      <c r="G156" s="35"/>
      <c r="H156" s="35">
        <v>0</v>
      </c>
      <c r="I156" s="8"/>
    </row>
    <row r="157" spans="1:9" ht="28.5" customHeight="1">
      <c r="A157" s="16">
        <v>601</v>
      </c>
      <c r="B157" s="11" t="s">
        <v>138</v>
      </c>
      <c r="C157" s="6" t="s">
        <v>91</v>
      </c>
      <c r="D157" s="6" t="s">
        <v>28</v>
      </c>
      <c r="E157" s="6"/>
      <c r="F157" s="23"/>
      <c r="G157" s="35">
        <f>G160+G158</f>
        <v>3646.764</v>
      </c>
      <c r="H157" s="35">
        <f>H160+H158</f>
        <v>3646.764</v>
      </c>
      <c r="I157" s="8"/>
    </row>
    <row r="158" spans="1:9" ht="75" hidden="1">
      <c r="A158" s="16">
        <v>601</v>
      </c>
      <c r="B158" s="11" t="s">
        <v>139</v>
      </c>
      <c r="C158" s="6" t="s">
        <v>91</v>
      </c>
      <c r="D158" s="6" t="s">
        <v>28</v>
      </c>
      <c r="E158" s="6" t="s">
        <v>140</v>
      </c>
      <c r="F158" s="23"/>
      <c r="G158" s="35">
        <f>G159</f>
        <v>0</v>
      </c>
      <c r="H158" s="35">
        <f>H159</f>
        <v>0</v>
      </c>
      <c r="I158" s="8"/>
    </row>
    <row r="159" spans="1:9" ht="30" hidden="1">
      <c r="A159" s="16">
        <v>601</v>
      </c>
      <c r="B159" s="11" t="s">
        <v>132</v>
      </c>
      <c r="C159" s="6" t="s">
        <v>91</v>
      </c>
      <c r="D159" s="6" t="s">
        <v>28</v>
      </c>
      <c r="E159" s="6" t="s">
        <v>140</v>
      </c>
      <c r="F159" s="23">
        <v>320</v>
      </c>
      <c r="G159" s="35"/>
      <c r="H159" s="35">
        <v>0</v>
      </c>
      <c r="I159" s="8"/>
    </row>
    <row r="160" spans="1:9" ht="66" customHeight="1">
      <c r="A160" s="16">
        <v>601</v>
      </c>
      <c r="B160" s="11" t="s">
        <v>136</v>
      </c>
      <c r="C160" s="6" t="s">
        <v>91</v>
      </c>
      <c r="D160" s="6" t="s">
        <v>28</v>
      </c>
      <c r="E160" s="6" t="s">
        <v>26</v>
      </c>
      <c r="F160" s="23"/>
      <c r="G160" s="35">
        <f>G161</f>
        <v>3646.764</v>
      </c>
      <c r="H160" s="35">
        <f>H161</f>
        <v>3646.764</v>
      </c>
      <c r="I160" s="8"/>
    </row>
    <row r="161" spans="1:9" ht="27.75" customHeight="1">
      <c r="A161" s="16">
        <v>601</v>
      </c>
      <c r="B161" s="11" t="s">
        <v>103</v>
      </c>
      <c r="C161" s="6" t="s">
        <v>91</v>
      </c>
      <c r="D161" s="6" t="s">
        <v>28</v>
      </c>
      <c r="E161" s="6" t="s">
        <v>26</v>
      </c>
      <c r="F161" s="23">
        <v>410</v>
      </c>
      <c r="G161" s="35">
        <v>3646.764</v>
      </c>
      <c r="H161" s="35">
        <v>3646.764</v>
      </c>
      <c r="I161" s="8"/>
    </row>
    <row r="162" spans="1:9" ht="21" customHeight="1">
      <c r="A162" s="16">
        <v>601</v>
      </c>
      <c r="B162" s="11" t="s">
        <v>141</v>
      </c>
      <c r="C162" s="6">
        <v>10</v>
      </c>
      <c r="D162" s="6" t="s">
        <v>110</v>
      </c>
      <c r="E162" s="6"/>
      <c r="F162" s="6"/>
      <c r="G162" s="35">
        <f>G167+G174+G171+G163</f>
        <v>346</v>
      </c>
      <c r="H162" s="35">
        <f>H167+H174+H171+H163</f>
        <v>0</v>
      </c>
      <c r="I162" s="8" t="s">
        <v>142</v>
      </c>
    </row>
    <row r="163" spans="1:9" ht="80.25" customHeight="1" hidden="1">
      <c r="A163" s="16">
        <v>601</v>
      </c>
      <c r="B163" s="11" t="s">
        <v>139</v>
      </c>
      <c r="C163" s="6">
        <v>10</v>
      </c>
      <c r="D163" s="6" t="s">
        <v>110</v>
      </c>
      <c r="E163" s="6" t="s">
        <v>140</v>
      </c>
      <c r="F163" s="6"/>
      <c r="G163" s="35">
        <f>G164+G165+G166</f>
        <v>0</v>
      </c>
      <c r="H163" s="35">
        <f>H164+H165+H166</f>
        <v>0</v>
      </c>
      <c r="I163" s="8"/>
    </row>
    <row r="164" spans="1:9" ht="35.25" customHeight="1" hidden="1">
      <c r="A164" s="16">
        <v>601</v>
      </c>
      <c r="B164" s="11" t="s">
        <v>44</v>
      </c>
      <c r="C164" s="6">
        <v>10</v>
      </c>
      <c r="D164" s="6" t="s">
        <v>110</v>
      </c>
      <c r="E164" s="6" t="s">
        <v>140</v>
      </c>
      <c r="F164" s="6" t="s">
        <v>45</v>
      </c>
      <c r="G164" s="35"/>
      <c r="H164" s="35">
        <v>0</v>
      </c>
      <c r="I164" s="8"/>
    </row>
    <row r="165" spans="1:9" ht="45" hidden="1">
      <c r="A165" s="16">
        <v>601</v>
      </c>
      <c r="B165" s="15" t="s">
        <v>19</v>
      </c>
      <c r="C165" s="6">
        <v>10</v>
      </c>
      <c r="D165" s="6" t="s">
        <v>110</v>
      </c>
      <c r="E165" s="6" t="s">
        <v>140</v>
      </c>
      <c r="F165" s="6" t="s">
        <v>20</v>
      </c>
      <c r="G165" s="35"/>
      <c r="H165" s="35">
        <v>0</v>
      </c>
      <c r="I165" s="8"/>
    </row>
    <row r="166" spans="1:9" ht="15" hidden="1">
      <c r="A166" s="16">
        <v>601</v>
      </c>
      <c r="B166" s="11" t="s">
        <v>29</v>
      </c>
      <c r="C166" s="6">
        <v>10</v>
      </c>
      <c r="D166" s="6" t="s">
        <v>110</v>
      </c>
      <c r="E166" s="6" t="s">
        <v>140</v>
      </c>
      <c r="F166" s="6" t="s">
        <v>30</v>
      </c>
      <c r="G166" s="35"/>
      <c r="H166" s="35">
        <v>0</v>
      </c>
      <c r="I166" s="8"/>
    </row>
    <row r="167" spans="1:9" ht="30">
      <c r="A167" s="16">
        <v>601</v>
      </c>
      <c r="B167" s="11" t="s">
        <v>123</v>
      </c>
      <c r="C167" s="6" t="s">
        <v>91</v>
      </c>
      <c r="D167" s="6" t="s">
        <v>110</v>
      </c>
      <c r="E167" s="6" t="s">
        <v>124</v>
      </c>
      <c r="F167" s="6"/>
      <c r="G167" s="35">
        <f>G168+G170+G169</f>
        <v>346</v>
      </c>
      <c r="H167" s="35">
        <f>H168+H170+H169</f>
        <v>0</v>
      </c>
      <c r="I167" s="17" t="e">
        <f>#REF!+#REF!</f>
        <v>#REF!</v>
      </c>
    </row>
    <row r="168" spans="1:9" ht="45">
      <c r="A168" s="16">
        <v>601</v>
      </c>
      <c r="B168" s="15" t="s">
        <v>19</v>
      </c>
      <c r="C168" s="6" t="s">
        <v>91</v>
      </c>
      <c r="D168" s="6" t="s">
        <v>110</v>
      </c>
      <c r="E168" s="6" t="s">
        <v>124</v>
      </c>
      <c r="F168" s="23">
        <v>240</v>
      </c>
      <c r="G168" s="35">
        <v>346</v>
      </c>
      <c r="H168" s="35">
        <v>0</v>
      </c>
      <c r="I168" s="17"/>
    </row>
    <row r="169" spans="1:9" ht="15" hidden="1">
      <c r="A169" s="16">
        <v>601</v>
      </c>
      <c r="B169" s="15" t="s">
        <v>46</v>
      </c>
      <c r="C169" s="6" t="s">
        <v>91</v>
      </c>
      <c r="D169" s="6" t="s">
        <v>110</v>
      </c>
      <c r="E169" s="6" t="s">
        <v>124</v>
      </c>
      <c r="F169" s="23">
        <v>360</v>
      </c>
      <c r="G169" s="35"/>
      <c r="H169" s="35">
        <v>0</v>
      </c>
      <c r="I169" s="17"/>
    </row>
    <row r="170" spans="1:9" ht="21.75" customHeight="1" hidden="1">
      <c r="A170" s="16">
        <v>601</v>
      </c>
      <c r="B170" s="15" t="s">
        <v>50</v>
      </c>
      <c r="C170" s="6" t="s">
        <v>91</v>
      </c>
      <c r="D170" s="6" t="s">
        <v>110</v>
      </c>
      <c r="E170" s="6" t="s">
        <v>124</v>
      </c>
      <c r="F170" s="23">
        <v>620</v>
      </c>
      <c r="G170" s="35"/>
      <c r="H170" s="35">
        <v>0</v>
      </c>
      <c r="I170" s="17"/>
    </row>
    <row r="171" spans="1:9" ht="60" hidden="1">
      <c r="A171" s="16">
        <v>601</v>
      </c>
      <c r="B171" s="11" t="s">
        <v>25</v>
      </c>
      <c r="C171" s="6" t="s">
        <v>91</v>
      </c>
      <c r="D171" s="6" t="s">
        <v>110</v>
      </c>
      <c r="E171" s="6" t="s">
        <v>26</v>
      </c>
      <c r="F171" s="6"/>
      <c r="G171" s="35">
        <f>G172+G173</f>
        <v>0</v>
      </c>
      <c r="H171" s="35">
        <f>H172+H173</f>
        <v>0</v>
      </c>
      <c r="I171" s="17"/>
    </row>
    <row r="172" spans="1:9" ht="30" hidden="1">
      <c r="A172" s="16">
        <v>601</v>
      </c>
      <c r="B172" s="15" t="s">
        <v>16</v>
      </c>
      <c r="C172" s="6" t="s">
        <v>91</v>
      </c>
      <c r="D172" s="6" t="s">
        <v>110</v>
      </c>
      <c r="E172" s="6" t="s">
        <v>26</v>
      </c>
      <c r="F172" s="6" t="s">
        <v>17</v>
      </c>
      <c r="G172" s="35"/>
      <c r="H172" s="35">
        <v>0</v>
      </c>
      <c r="I172" s="17"/>
    </row>
    <row r="173" spans="1:9" ht="45" hidden="1">
      <c r="A173" s="16">
        <v>601</v>
      </c>
      <c r="B173" s="11" t="s">
        <v>19</v>
      </c>
      <c r="C173" s="6" t="s">
        <v>91</v>
      </c>
      <c r="D173" s="6" t="s">
        <v>110</v>
      </c>
      <c r="E173" s="6" t="s">
        <v>26</v>
      </c>
      <c r="F173" s="6" t="s">
        <v>20</v>
      </c>
      <c r="G173" s="35"/>
      <c r="H173" s="35">
        <v>0</v>
      </c>
      <c r="I173" s="17"/>
    </row>
    <row r="174" spans="1:9" ht="45" hidden="1">
      <c r="A174" s="16">
        <v>601</v>
      </c>
      <c r="B174" s="11" t="s">
        <v>143</v>
      </c>
      <c r="C174" s="6" t="s">
        <v>91</v>
      </c>
      <c r="D174" s="6" t="s">
        <v>110</v>
      </c>
      <c r="E174" s="6" t="s">
        <v>144</v>
      </c>
      <c r="F174" s="6"/>
      <c r="G174" s="35">
        <f>G175+G176</f>
        <v>0</v>
      </c>
      <c r="H174" s="35">
        <f>H175+H176</f>
        <v>0</v>
      </c>
      <c r="I174" s="31"/>
    </row>
    <row r="175" spans="1:9" ht="34.5" customHeight="1" hidden="1">
      <c r="A175" s="16">
        <v>601</v>
      </c>
      <c r="B175" s="11" t="s">
        <v>145</v>
      </c>
      <c r="C175" s="6" t="s">
        <v>91</v>
      </c>
      <c r="D175" s="6" t="s">
        <v>110</v>
      </c>
      <c r="E175" s="6" t="s">
        <v>144</v>
      </c>
      <c r="F175" s="6" t="s">
        <v>17</v>
      </c>
      <c r="G175" s="35"/>
      <c r="H175" s="35">
        <v>0</v>
      </c>
      <c r="I175" s="31"/>
    </row>
    <row r="176" spans="1:9" ht="45" hidden="1">
      <c r="A176" s="16">
        <v>601</v>
      </c>
      <c r="B176" s="11" t="s">
        <v>19</v>
      </c>
      <c r="C176" s="6">
        <v>10</v>
      </c>
      <c r="D176" s="6" t="s">
        <v>110</v>
      </c>
      <c r="E176" s="6" t="s">
        <v>144</v>
      </c>
      <c r="F176" s="6" t="s">
        <v>20</v>
      </c>
      <c r="G176" s="35"/>
      <c r="H176" s="36">
        <v>0</v>
      </c>
      <c r="I176" s="31"/>
    </row>
    <row r="177" spans="1:9" ht="21.75" customHeight="1">
      <c r="A177" s="16">
        <v>601</v>
      </c>
      <c r="B177" s="11" t="s">
        <v>146</v>
      </c>
      <c r="C177" s="6">
        <v>11</v>
      </c>
      <c r="D177" s="6" t="s">
        <v>12</v>
      </c>
      <c r="E177" s="6"/>
      <c r="F177" s="6"/>
      <c r="G177" s="35">
        <f>G178</f>
        <v>32769.75635</v>
      </c>
      <c r="H177" s="35">
        <f>H178</f>
        <v>0</v>
      </c>
      <c r="I177" s="31"/>
    </row>
    <row r="178" spans="1:9" ht="45">
      <c r="A178" s="16">
        <v>601</v>
      </c>
      <c r="B178" s="11" t="s">
        <v>147</v>
      </c>
      <c r="C178" s="6" t="s">
        <v>148</v>
      </c>
      <c r="D178" s="6" t="s">
        <v>12</v>
      </c>
      <c r="E178" s="6" t="s">
        <v>149</v>
      </c>
      <c r="F178" s="6"/>
      <c r="G178" s="35">
        <f>G179</f>
        <v>32769.75635</v>
      </c>
      <c r="H178" s="35">
        <f>H179</f>
        <v>0</v>
      </c>
      <c r="I178" s="31"/>
    </row>
    <row r="179" spans="1:9" ht="20.25" customHeight="1">
      <c r="A179" s="16">
        <v>601</v>
      </c>
      <c r="B179" s="11" t="s">
        <v>50</v>
      </c>
      <c r="C179" s="6" t="s">
        <v>148</v>
      </c>
      <c r="D179" s="6" t="s">
        <v>12</v>
      </c>
      <c r="E179" s="6" t="s">
        <v>149</v>
      </c>
      <c r="F179" s="6" t="s">
        <v>51</v>
      </c>
      <c r="G179" s="35">
        <v>32769.75635</v>
      </c>
      <c r="H179" s="35">
        <v>0</v>
      </c>
      <c r="I179" s="31"/>
    </row>
    <row r="180" spans="1:9" ht="30.75">
      <c r="A180" s="14">
        <v>603</v>
      </c>
      <c r="B180" s="33" t="s">
        <v>183</v>
      </c>
      <c r="C180" s="6"/>
      <c r="D180" s="6"/>
      <c r="E180" s="6"/>
      <c r="F180" s="6"/>
      <c r="G180" s="34">
        <f aca="true" t="shared" si="0" ref="G180:H182">G181</f>
        <v>686.58122</v>
      </c>
      <c r="H180" s="34">
        <f t="shared" si="0"/>
        <v>0</v>
      </c>
      <c r="I180" s="8"/>
    </row>
    <row r="181" spans="1:9" ht="45">
      <c r="A181" s="10">
        <v>603</v>
      </c>
      <c r="B181" s="15" t="s">
        <v>150</v>
      </c>
      <c r="C181" s="6" t="s">
        <v>12</v>
      </c>
      <c r="D181" s="6" t="s">
        <v>110</v>
      </c>
      <c r="E181" s="6"/>
      <c r="F181" s="6"/>
      <c r="G181" s="35">
        <f t="shared" si="0"/>
        <v>686.58122</v>
      </c>
      <c r="H181" s="35">
        <f t="shared" si="0"/>
        <v>0</v>
      </c>
      <c r="I181" s="8"/>
    </row>
    <row r="182" spans="1:9" ht="60">
      <c r="A182" s="10">
        <v>603</v>
      </c>
      <c r="B182" s="15" t="s">
        <v>151</v>
      </c>
      <c r="C182" s="6" t="s">
        <v>12</v>
      </c>
      <c r="D182" s="6" t="s">
        <v>110</v>
      </c>
      <c r="E182" s="6" t="s">
        <v>152</v>
      </c>
      <c r="F182" s="6"/>
      <c r="G182" s="35">
        <f t="shared" si="0"/>
        <v>686.58122</v>
      </c>
      <c r="H182" s="35">
        <f t="shared" si="0"/>
        <v>0</v>
      </c>
      <c r="I182" s="8"/>
    </row>
    <row r="183" spans="1:9" ht="45">
      <c r="A183" s="10">
        <v>603</v>
      </c>
      <c r="B183" s="15" t="s">
        <v>153</v>
      </c>
      <c r="C183" s="6" t="s">
        <v>12</v>
      </c>
      <c r="D183" s="6" t="s">
        <v>110</v>
      </c>
      <c r="E183" s="6" t="s">
        <v>154</v>
      </c>
      <c r="F183" s="6"/>
      <c r="G183" s="35">
        <f>G184+G185+G186</f>
        <v>686.58122</v>
      </c>
      <c r="H183" s="35">
        <f>H184+H185+H186</f>
        <v>0</v>
      </c>
      <c r="I183" s="8"/>
    </row>
    <row r="184" spans="1:9" ht="30">
      <c r="A184" s="10">
        <v>603</v>
      </c>
      <c r="B184" s="15" t="s">
        <v>16</v>
      </c>
      <c r="C184" s="6" t="s">
        <v>12</v>
      </c>
      <c r="D184" s="6" t="s">
        <v>110</v>
      </c>
      <c r="E184" s="6" t="s">
        <v>154</v>
      </c>
      <c r="F184" s="6" t="s">
        <v>17</v>
      </c>
      <c r="G184" s="35">
        <f>513.11922+154.962</f>
        <v>668.08122</v>
      </c>
      <c r="H184" s="36">
        <v>0</v>
      </c>
      <c r="I184" s="8"/>
    </row>
    <row r="185" spans="1:9" ht="45">
      <c r="A185" s="10">
        <v>603</v>
      </c>
      <c r="B185" s="15" t="s">
        <v>19</v>
      </c>
      <c r="C185" s="6" t="s">
        <v>12</v>
      </c>
      <c r="D185" s="6" t="s">
        <v>110</v>
      </c>
      <c r="E185" s="6" t="s">
        <v>154</v>
      </c>
      <c r="F185" s="6" t="s">
        <v>20</v>
      </c>
      <c r="G185" s="35">
        <v>16.5</v>
      </c>
      <c r="H185" s="36">
        <v>0</v>
      </c>
      <c r="I185" s="8"/>
    </row>
    <row r="186" spans="1:9" ht="15">
      <c r="A186" s="10">
        <v>603</v>
      </c>
      <c r="B186" s="15" t="s">
        <v>29</v>
      </c>
      <c r="C186" s="6" t="s">
        <v>12</v>
      </c>
      <c r="D186" s="6" t="s">
        <v>110</v>
      </c>
      <c r="E186" s="6" t="s">
        <v>154</v>
      </c>
      <c r="F186" s="6" t="s">
        <v>30</v>
      </c>
      <c r="G186" s="35">
        <v>2</v>
      </c>
      <c r="H186" s="36">
        <v>0</v>
      </c>
      <c r="I186" s="8"/>
    </row>
    <row r="187" spans="1:9" ht="46.5">
      <c r="A187" s="19">
        <v>608</v>
      </c>
      <c r="B187" s="33" t="s">
        <v>155</v>
      </c>
      <c r="C187" s="6"/>
      <c r="D187" s="6"/>
      <c r="E187" s="6"/>
      <c r="F187" s="6"/>
      <c r="G187" s="34">
        <f>G188+G193</f>
        <v>6375.68014</v>
      </c>
      <c r="H187" s="34">
        <f>H188+H193</f>
        <v>0</v>
      </c>
      <c r="I187" s="8"/>
    </row>
    <row r="188" spans="1:9" ht="21" customHeight="1">
      <c r="A188" s="10">
        <v>608</v>
      </c>
      <c r="B188" s="11" t="s">
        <v>27</v>
      </c>
      <c r="C188" s="6" t="s">
        <v>12</v>
      </c>
      <c r="D188" s="6" t="s">
        <v>28</v>
      </c>
      <c r="E188" s="6"/>
      <c r="F188" s="6"/>
      <c r="G188" s="35">
        <f>G189</f>
        <v>6375.68014</v>
      </c>
      <c r="H188" s="35">
        <f>H189</f>
        <v>0</v>
      </c>
      <c r="I188" s="31"/>
    </row>
    <row r="189" spans="1:8" ht="60">
      <c r="A189" s="10">
        <v>608</v>
      </c>
      <c r="B189" s="15" t="s">
        <v>25</v>
      </c>
      <c r="C189" s="6" t="s">
        <v>12</v>
      </c>
      <c r="D189" s="6" t="s">
        <v>28</v>
      </c>
      <c r="E189" s="6" t="s">
        <v>26</v>
      </c>
      <c r="F189" s="6"/>
      <c r="G189" s="35">
        <f>G190+G191+G192</f>
        <v>6375.68014</v>
      </c>
      <c r="H189" s="35">
        <f>H190</f>
        <v>0</v>
      </c>
    </row>
    <row r="190" spans="1:8" ht="30">
      <c r="A190" s="10">
        <v>608</v>
      </c>
      <c r="B190" s="11" t="s">
        <v>16</v>
      </c>
      <c r="C190" s="6" t="s">
        <v>12</v>
      </c>
      <c r="D190" s="6" t="s">
        <v>28</v>
      </c>
      <c r="E190" s="6" t="s">
        <v>26</v>
      </c>
      <c r="F190" s="6" t="s">
        <v>17</v>
      </c>
      <c r="G190" s="35">
        <f>4722.05848+1426.06166+41.8</f>
        <v>6189.92014</v>
      </c>
      <c r="H190" s="36">
        <v>0</v>
      </c>
    </row>
    <row r="191" spans="1:8" ht="45">
      <c r="A191" s="10">
        <v>608</v>
      </c>
      <c r="B191" s="15" t="s">
        <v>19</v>
      </c>
      <c r="C191" s="6" t="s">
        <v>12</v>
      </c>
      <c r="D191" s="6" t="s">
        <v>28</v>
      </c>
      <c r="E191" s="6" t="s">
        <v>26</v>
      </c>
      <c r="F191" s="6" t="s">
        <v>20</v>
      </c>
      <c r="G191" s="35">
        <v>183.76</v>
      </c>
      <c r="H191" s="36">
        <v>0</v>
      </c>
    </row>
    <row r="192" spans="1:8" ht="19.5" customHeight="1">
      <c r="A192" s="10">
        <v>608</v>
      </c>
      <c r="B192" s="15" t="s">
        <v>29</v>
      </c>
      <c r="C192" s="6" t="s">
        <v>12</v>
      </c>
      <c r="D192" s="6" t="s">
        <v>28</v>
      </c>
      <c r="E192" s="6" t="s">
        <v>26</v>
      </c>
      <c r="F192" s="6" t="s">
        <v>30</v>
      </c>
      <c r="G192" s="35">
        <v>2</v>
      </c>
      <c r="H192" s="36">
        <v>0</v>
      </c>
    </row>
    <row r="193" spans="1:8" ht="20.25" customHeight="1" hidden="1">
      <c r="A193" s="10">
        <v>608</v>
      </c>
      <c r="B193" s="26" t="s">
        <v>37</v>
      </c>
      <c r="C193" s="6" t="s">
        <v>12</v>
      </c>
      <c r="D193" s="6" t="s">
        <v>38</v>
      </c>
      <c r="E193" s="6"/>
      <c r="F193" s="6"/>
      <c r="G193" s="35">
        <f>G194</f>
        <v>0</v>
      </c>
      <c r="H193" s="35">
        <f>H194</f>
        <v>0</v>
      </c>
    </row>
    <row r="194" spans="1:8" ht="60" hidden="1">
      <c r="A194" s="10">
        <v>608</v>
      </c>
      <c r="B194" s="15" t="s">
        <v>25</v>
      </c>
      <c r="C194" s="6" t="s">
        <v>12</v>
      </c>
      <c r="D194" s="6">
        <v>13</v>
      </c>
      <c r="E194" s="6" t="s">
        <v>26</v>
      </c>
      <c r="F194" s="6"/>
      <c r="G194" s="35">
        <f>G195</f>
        <v>0</v>
      </c>
      <c r="H194" s="35">
        <f>H195</f>
        <v>0</v>
      </c>
    </row>
    <row r="195" spans="1:8" ht="45" hidden="1">
      <c r="A195" s="10">
        <v>608</v>
      </c>
      <c r="B195" s="11" t="s">
        <v>19</v>
      </c>
      <c r="C195" s="6" t="s">
        <v>12</v>
      </c>
      <c r="D195" s="6">
        <v>13</v>
      </c>
      <c r="E195" s="6" t="s">
        <v>26</v>
      </c>
      <c r="F195" s="6" t="s">
        <v>20</v>
      </c>
      <c r="G195" s="35"/>
      <c r="H195" s="36">
        <v>0</v>
      </c>
    </row>
    <row r="196" spans="1:8" ht="46.5">
      <c r="A196" s="14">
        <v>631</v>
      </c>
      <c r="B196" s="33" t="s">
        <v>156</v>
      </c>
      <c r="C196" s="6"/>
      <c r="D196" s="6"/>
      <c r="E196" s="6"/>
      <c r="F196" s="6"/>
      <c r="G196" s="34">
        <f>G197+G204+G208+G201</f>
        <v>76144.04964</v>
      </c>
      <c r="H196" s="34">
        <f>H197+H204+H208+H201</f>
        <v>0</v>
      </c>
    </row>
    <row r="197" spans="1:8" ht="45">
      <c r="A197" s="10">
        <v>631</v>
      </c>
      <c r="B197" s="15" t="s">
        <v>56</v>
      </c>
      <c r="C197" s="6" t="s">
        <v>13</v>
      </c>
      <c r="D197" s="6" t="s">
        <v>57</v>
      </c>
      <c r="E197" s="6"/>
      <c r="F197" s="6"/>
      <c r="G197" s="35">
        <f>G198</f>
        <v>190.90316</v>
      </c>
      <c r="H197" s="35">
        <f>H198</f>
        <v>0</v>
      </c>
    </row>
    <row r="198" spans="1:8" ht="75">
      <c r="A198" s="10">
        <v>631</v>
      </c>
      <c r="B198" s="15" t="s">
        <v>62</v>
      </c>
      <c r="C198" s="6" t="s">
        <v>13</v>
      </c>
      <c r="D198" s="6" t="s">
        <v>57</v>
      </c>
      <c r="E198" s="6" t="s">
        <v>63</v>
      </c>
      <c r="F198" s="6"/>
      <c r="G198" s="35">
        <f>G199+G200</f>
        <v>190.90316</v>
      </c>
      <c r="H198" s="35">
        <f>H199+H200</f>
        <v>0</v>
      </c>
    </row>
    <row r="199" spans="1:8" ht="18" customHeight="1">
      <c r="A199" s="10">
        <v>631</v>
      </c>
      <c r="B199" s="15" t="s">
        <v>48</v>
      </c>
      <c r="C199" s="6" t="s">
        <v>13</v>
      </c>
      <c r="D199" s="6" t="s">
        <v>57</v>
      </c>
      <c r="E199" s="6" t="s">
        <v>63</v>
      </c>
      <c r="F199" s="6" t="s">
        <v>49</v>
      </c>
      <c r="G199" s="35">
        <f>3.1+18.5184+17.97276+12.312</f>
        <v>51.90316</v>
      </c>
      <c r="H199" s="35">
        <v>0</v>
      </c>
    </row>
    <row r="200" spans="1:8" ht="18" customHeight="1">
      <c r="A200" s="10">
        <v>631</v>
      </c>
      <c r="B200" s="15" t="s">
        <v>50</v>
      </c>
      <c r="C200" s="6" t="s">
        <v>13</v>
      </c>
      <c r="D200" s="6" t="s">
        <v>57</v>
      </c>
      <c r="E200" s="6" t="s">
        <v>63</v>
      </c>
      <c r="F200" s="6" t="s">
        <v>51</v>
      </c>
      <c r="G200" s="35">
        <v>139</v>
      </c>
      <c r="H200" s="35">
        <v>0</v>
      </c>
    </row>
    <row r="201" spans="1:8" ht="18" customHeight="1">
      <c r="A201" s="10">
        <v>631</v>
      </c>
      <c r="B201" s="15" t="s">
        <v>157</v>
      </c>
      <c r="C201" s="6" t="s">
        <v>34</v>
      </c>
      <c r="D201" s="6" t="s">
        <v>13</v>
      </c>
      <c r="E201" s="6"/>
      <c r="F201" s="6"/>
      <c r="G201" s="35">
        <f>G202</f>
        <v>15050.24446</v>
      </c>
      <c r="H201" s="35">
        <f>H202</f>
        <v>0</v>
      </c>
    </row>
    <row r="202" spans="1:8" ht="45">
      <c r="A202" s="10">
        <v>631</v>
      </c>
      <c r="B202" s="15" t="s">
        <v>158</v>
      </c>
      <c r="C202" s="6" t="s">
        <v>34</v>
      </c>
      <c r="D202" s="6" t="s">
        <v>13</v>
      </c>
      <c r="E202" s="6" t="s">
        <v>159</v>
      </c>
      <c r="F202" s="6"/>
      <c r="G202" s="35">
        <f>G203</f>
        <v>15050.24446</v>
      </c>
      <c r="H202" s="35">
        <f>H203</f>
        <v>0</v>
      </c>
    </row>
    <row r="203" spans="1:8" ht="15.75" customHeight="1">
      <c r="A203" s="10">
        <v>631</v>
      </c>
      <c r="B203" s="15" t="s">
        <v>48</v>
      </c>
      <c r="C203" s="6" t="s">
        <v>34</v>
      </c>
      <c r="D203" s="6" t="s">
        <v>13</v>
      </c>
      <c r="E203" s="6" t="s">
        <v>159</v>
      </c>
      <c r="F203" s="6" t="s">
        <v>49</v>
      </c>
      <c r="G203" s="35">
        <f>7382.75601+7667.48845</f>
        <v>15050.24446</v>
      </c>
      <c r="H203" s="35">
        <v>0</v>
      </c>
    </row>
    <row r="204" spans="1:8" ht="15.75" customHeight="1">
      <c r="A204" s="10">
        <v>631</v>
      </c>
      <c r="B204" s="15" t="s">
        <v>160</v>
      </c>
      <c r="C204" s="6" t="s">
        <v>80</v>
      </c>
      <c r="D204" s="6" t="s">
        <v>12</v>
      </c>
      <c r="E204" s="6"/>
      <c r="F204" s="6"/>
      <c r="G204" s="35">
        <f>G205</f>
        <v>46840.381049999996</v>
      </c>
      <c r="H204" s="35">
        <f>H205</f>
        <v>0</v>
      </c>
    </row>
    <row r="205" spans="1:8" ht="45">
      <c r="A205" s="10">
        <v>631</v>
      </c>
      <c r="B205" s="15" t="s">
        <v>158</v>
      </c>
      <c r="C205" s="6" t="s">
        <v>80</v>
      </c>
      <c r="D205" s="6" t="s">
        <v>12</v>
      </c>
      <c r="E205" s="6" t="s">
        <v>159</v>
      </c>
      <c r="F205" s="6"/>
      <c r="G205" s="35">
        <f>G206+G207</f>
        <v>46840.381049999996</v>
      </c>
      <c r="H205" s="35">
        <f>H206+H207</f>
        <v>0</v>
      </c>
    </row>
    <row r="206" spans="1:8" ht="17.25" customHeight="1">
      <c r="A206" s="10">
        <v>631</v>
      </c>
      <c r="B206" s="15" t="s">
        <v>48</v>
      </c>
      <c r="C206" s="6" t="s">
        <v>80</v>
      </c>
      <c r="D206" s="6" t="s">
        <v>12</v>
      </c>
      <c r="E206" s="6" t="s">
        <v>159</v>
      </c>
      <c r="F206" s="6" t="s">
        <v>49</v>
      </c>
      <c r="G206" s="35">
        <f>10768.10073+2754.90724</f>
        <v>13523.00797</v>
      </c>
      <c r="H206" s="35">
        <v>0</v>
      </c>
    </row>
    <row r="207" spans="1:8" ht="17.25" customHeight="1">
      <c r="A207" s="10">
        <v>631</v>
      </c>
      <c r="B207" s="15" t="s">
        <v>50</v>
      </c>
      <c r="C207" s="6" t="s">
        <v>80</v>
      </c>
      <c r="D207" s="6" t="s">
        <v>12</v>
      </c>
      <c r="E207" s="6" t="s">
        <v>159</v>
      </c>
      <c r="F207" s="6" t="s">
        <v>51</v>
      </c>
      <c r="G207" s="35">
        <f>33317.37308</f>
        <v>33317.37308</v>
      </c>
      <c r="H207" s="35">
        <v>0</v>
      </c>
    </row>
    <row r="208" spans="1:8" ht="30">
      <c r="A208" s="10">
        <v>631</v>
      </c>
      <c r="B208" s="15" t="s">
        <v>161</v>
      </c>
      <c r="C208" s="6" t="s">
        <v>80</v>
      </c>
      <c r="D208" s="6" t="s">
        <v>28</v>
      </c>
      <c r="E208" s="6"/>
      <c r="F208" s="6"/>
      <c r="G208" s="35">
        <f>G209+G214</f>
        <v>14062.52097</v>
      </c>
      <c r="H208" s="35">
        <f>H209+H214</f>
        <v>0</v>
      </c>
    </row>
    <row r="209" spans="1:8" ht="45">
      <c r="A209" s="10">
        <v>631</v>
      </c>
      <c r="B209" s="15" t="s">
        <v>158</v>
      </c>
      <c r="C209" s="6" t="s">
        <v>80</v>
      </c>
      <c r="D209" s="6" t="s">
        <v>28</v>
      </c>
      <c r="E209" s="6" t="s">
        <v>159</v>
      </c>
      <c r="F209" s="6"/>
      <c r="G209" s="35">
        <f>G210+G211+G212+G213</f>
        <v>14022.52097</v>
      </c>
      <c r="H209" s="35">
        <f>H210+H211+H212+H213</f>
        <v>0</v>
      </c>
    </row>
    <row r="210" spans="1:8" ht="30">
      <c r="A210" s="10">
        <v>631</v>
      </c>
      <c r="B210" s="15" t="s">
        <v>44</v>
      </c>
      <c r="C210" s="6" t="s">
        <v>80</v>
      </c>
      <c r="D210" s="6" t="s">
        <v>28</v>
      </c>
      <c r="E210" s="6" t="s">
        <v>159</v>
      </c>
      <c r="F210" s="6" t="s">
        <v>45</v>
      </c>
      <c r="G210" s="35">
        <f>10305.12363+3112.14734+0.25</f>
        <v>13417.52097</v>
      </c>
      <c r="H210" s="36">
        <v>0</v>
      </c>
    </row>
    <row r="211" spans="1:8" ht="45">
      <c r="A211" s="10">
        <v>631</v>
      </c>
      <c r="B211" s="15" t="s">
        <v>19</v>
      </c>
      <c r="C211" s="6" t="s">
        <v>80</v>
      </c>
      <c r="D211" s="6" t="s">
        <v>28</v>
      </c>
      <c r="E211" s="6" t="s">
        <v>159</v>
      </c>
      <c r="F211" s="6" t="s">
        <v>20</v>
      </c>
      <c r="G211" s="35">
        <f>185+90</f>
        <v>275</v>
      </c>
      <c r="H211" s="35">
        <v>0</v>
      </c>
    </row>
    <row r="212" spans="1:8" ht="17.25" customHeight="1">
      <c r="A212" s="10">
        <v>631</v>
      </c>
      <c r="B212" s="15" t="s">
        <v>48</v>
      </c>
      <c r="C212" s="6" t="s">
        <v>80</v>
      </c>
      <c r="D212" s="6" t="s">
        <v>28</v>
      </c>
      <c r="E212" s="6" t="s">
        <v>159</v>
      </c>
      <c r="F212" s="6" t="s">
        <v>49</v>
      </c>
      <c r="G212" s="35">
        <f>150+50</f>
        <v>200</v>
      </c>
      <c r="H212" s="35">
        <v>0</v>
      </c>
    </row>
    <row r="213" spans="1:8" ht="17.25" customHeight="1">
      <c r="A213" s="10">
        <v>631</v>
      </c>
      <c r="B213" s="15" t="s">
        <v>50</v>
      </c>
      <c r="C213" s="6" t="s">
        <v>80</v>
      </c>
      <c r="D213" s="6" t="s">
        <v>28</v>
      </c>
      <c r="E213" s="6" t="s">
        <v>159</v>
      </c>
      <c r="F213" s="6" t="s">
        <v>51</v>
      </c>
      <c r="G213" s="35">
        <f>100+30</f>
        <v>130</v>
      </c>
      <c r="H213" s="35">
        <v>0</v>
      </c>
    </row>
    <row r="214" spans="1:8" ht="76.5" customHeight="1">
      <c r="A214" s="10">
        <v>631</v>
      </c>
      <c r="B214" s="15" t="s">
        <v>121</v>
      </c>
      <c r="C214" s="6" t="s">
        <v>80</v>
      </c>
      <c r="D214" s="6" t="s">
        <v>28</v>
      </c>
      <c r="E214" s="6" t="s">
        <v>122</v>
      </c>
      <c r="F214" s="6"/>
      <c r="G214" s="35">
        <f>G215</f>
        <v>40</v>
      </c>
      <c r="H214" s="35">
        <f>H215</f>
        <v>0</v>
      </c>
    </row>
    <row r="215" spans="1:8" ht="21.75" customHeight="1">
      <c r="A215" s="10">
        <v>631</v>
      </c>
      <c r="B215" s="15" t="s">
        <v>50</v>
      </c>
      <c r="C215" s="6" t="s">
        <v>80</v>
      </c>
      <c r="D215" s="6" t="s">
        <v>28</v>
      </c>
      <c r="E215" s="6" t="s">
        <v>122</v>
      </c>
      <c r="F215" s="6" t="s">
        <v>51</v>
      </c>
      <c r="G215" s="35">
        <v>40</v>
      </c>
      <c r="H215" s="35">
        <v>0</v>
      </c>
    </row>
    <row r="216" spans="1:8" ht="46.5">
      <c r="A216" s="14">
        <v>931</v>
      </c>
      <c r="B216" s="33" t="s">
        <v>162</v>
      </c>
      <c r="C216" s="23"/>
      <c r="D216" s="23"/>
      <c r="E216" s="23"/>
      <c r="F216" s="23"/>
      <c r="G216" s="37">
        <f>G217+G223+G226+G241+G245+G249+G238+G231+G235</f>
        <v>101056.16115</v>
      </c>
      <c r="H216" s="37">
        <f>H217+H223+H226+H241+H245+H249+H238+H231+H235</f>
        <v>0</v>
      </c>
    </row>
    <row r="217" spans="1:8" ht="45">
      <c r="A217" s="10">
        <v>931</v>
      </c>
      <c r="B217" s="15" t="s">
        <v>150</v>
      </c>
      <c r="C217" s="6" t="s">
        <v>12</v>
      </c>
      <c r="D217" s="6" t="s">
        <v>110</v>
      </c>
      <c r="E217" s="6"/>
      <c r="F217" s="6"/>
      <c r="G217" s="35">
        <f>G218</f>
        <v>11482.654180000001</v>
      </c>
      <c r="H217" s="35">
        <f>H218</f>
        <v>0</v>
      </c>
    </row>
    <row r="218" spans="1:8" ht="60">
      <c r="A218" s="10">
        <v>931</v>
      </c>
      <c r="B218" s="15" t="s">
        <v>151</v>
      </c>
      <c r="C218" s="6" t="s">
        <v>12</v>
      </c>
      <c r="D218" s="6" t="s">
        <v>110</v>
      </c>
      <c r="E218" s="6" t="s">
        <v>152</v>
      </c>
      <c r="F218" s="6"/>
      <c r="G218" s="35">
        <f>G219</f>
        <v>11482.654180000001</v>
      </c>
      <c r="H218" s="35">
        <f>H219</f>
        <v>0</v>
      </c>
    </row>
    <row r="219" spans="1:8" ht="45">
      <c r="A219" s="10">
        <v>931</v>
      </c>
      <c r="B219" s="15" t="s">
        <v>163</v>
      </c>
      <c r="C219" s="6" t="s">
        <v>12</v>
      </c>
      <c r="D219" s="6" t="s">
        <v>110</v>
      </c>
      <c r="E219" s="6" t="s">
        <v>154</v>
      </c>
      <c r="F219" s="6"/>
      <c r="G219" s="35">
        <f>G220+G221+G222</f>
        <v>11482.654180000001</v>
      </c>
      <c r="H219" s="35">
        <f>H220+H221+H222</f>
        <v>0</v>
      </c>
    </row>
    <row r="220" spans="1:8" ht="30">
      <c r="A220" s="10">
        <v>931</v>
      </c>
      <c r="B220" s="15" t="s">
        <v>16</v>
      </c>
      <c r="C220" s="6" t="s">
        <v>12</v>
      </c>
      <c r="D220" s="6" t="s">
        <v>110</v>
      </c>
      <c r="E220" s="6" t="s">
        <v>154</v>
      </c>
      <c r="F220" s="6" t="s">
        <v>17</v>
      </c>
      <c r="G220" s="35">
        <f>8780.4562+2651.69798+40.5</f>
        <v>11472.654180000001</v>
      </c>
      <c r="H220" s="36">
        <v>0</v>
      </c>
    </row>
    <row r="221" spans="1:8" ht="45">
      <c r="A221" s="10">
        <v>931</v>
      </c>
      <c r="B221" s="15" t="s">
        <v>19</v>
      </c>
      <c r="C221" s="6" t="s">
        <v>12</v>
      </c>
      <c r="D221" s="6" t="s">
        <v>110</v>
      </c>
      <c r="E221" s="6" t="s">
        <v>154</v>
      </c>
      <c r="F221" s="6" t="s">
        <v>20</v>
      </c>
      <c r="G221" s="35">
        <v>10</v>
      </c>
      <c r="H221" s="36">
        <v>0</v>
      </c>
    </row>
    <row r="222" spans="1:8" ht="15" hidden="1">
      <c r="A222" s="10">
        <v>931</v>
      </c>
      <c r="B222" s="15" t="s">
        <v>29</v>
      </c>
      <c r="C222" s="6" t="s">
        <v>12</v>
      </c>
      <c r="D222" s="6" t="s">
        <v>110</v>
      </c>
      <c r="E222" s="6" t="s">
        <v>154</v>
      </c>
      <c r="F222" s="6" t="s">
        <v>30</v>
      </c>
      <c r="G222" s="35">
        <v>0</v>
      </c>
      <c r="H222" s="36">
        <v>0</v>
      </c>
    </row>
    <row r="223" spans="1:8" ht="15">
      <c r="A223" s="10">
        <v>931</v>
      </c>
      <c r="B223" s="15" t="s">
        <v>164</v>
      </c>
      <c r="C223" s="6" t="s">
        <v>12</v>
      </c>
      <c r="D223" s="6">
        <v>11</v>
      </c>
      <c r="E223" s="6"/>
      <c r="F223" s="6"/>
      <c r="G223" s="35">
        <f>G224</f>
        <v>500</v>
      </c>
      <c r="H223" s="35">
        <f>H224</f>
        <v>0</v>
      </c>
    </row>
    <row r="224" spans="1:8" ht="30">
      <c r="A224" s="10">
        <v>931</v>
      </c>
      <c r="B224" s="15" t="s">
        <v>14</v>
      </c>
      <c r="C224" s="6" t="s">
        <v>12</v>
      </c>
      <c r="D224" s="6">
        <v>11</v>
      </c>
      <c r="E224" s="6" t="s">
        <v>15</v>
      </c>
      <c r="F224" s="6"/>
      <c r="G224" s="35">
        <f>G225</f>
        <v>500</v>
      </c>
      <c r="H224" s="35">
        <f>H225</f>
        <v>0</v>
      </c>
    </row>
    <row r="225" spans="1:8" ht="17.25" customHeight="1">
      <c r="A225" s="10">
        <v>931</v>
      </c>
      <c r="B225" s="15" t="s">
        <v>165</v>
      </c>
      <c r="C225" s="6" t="s">
        <v>12</v>
      </c>
      <c r="D225" s="6">
        <v>11</v>
      </c>
      <c r="E225" s="6" t="s">
        <v>15</v>
      </c>
      <c r="F225" s="6" t="s">
        <v>166</v>
      </c>
      <c r="G225" s="35">
        <v>500</v>
      </c>
      <c r="H225" s="36">
        <v>0</v>
      </c>
    </row>
    <row r="226" spans="1:8" ht="17.25" customHeight="1">
      <c r="A226" s="10">
        <v>931</v>
      </c>
      <c r="B226" s="15" t="s">
        <v>37</v>
      </c>
      <c r="C226" s="6" t="s">
        <v>12</v>
      </c>
      <c r="D226" s="6" t="s">
        <v>38</v>
      </c>
      <c r="E226" s="23"/>
      <c r="F226" s="23"/>
      <c r="G226" s="36">
        <f>G227+G229</f>
        <v>19044.306969999998</v>
      </c>
      <c r="H226" s="36">
        <f>H227+H229</f>
        <v>0</v>
      </c>
    </row>
    <row r="227" spans="1:8" ht="60">
      <c r="A227" s="10">
        <v>931</v>
      </c>
      <c r="B227" s="15" t="s">
        <v>167</v>
      </c>
      <c r="C227" s="6" t="s">
        <v>12</v>
      </c>
      <c r="D227" s="6" t="s">
        <v>38</v>
      </c>
      <c r="E227" s="6" t="s">
        <v>82</v>
      </c>
      <c r="F227" s="6"/>
      <c r="G227" s="35">
        <f>G228</f>
        <v>18814.38697</v>
      </c>
      <c r="H227" s="35">
        <f>H228</f>
        <v>0</v>
      </c>
    </row>
    <row r="228" spans="1:8" ht="18" customHeight="1">
      <c r="A228" s="10">
        <v>931</v>
      </c>
      <c r="B228" s="15" t="s">
        <v>48</v>
      </c>
      <c r="C228" s="6" t="s">
        <v>12</v>
      </c>
      <c r="D228" s="6" t="s">
        <v>38</v>
      </c>
      <c r="E228" s="6" t="s">
        <v>82</v>
      </c>
      <c r="F228" s="6" t="s">
        <v>49</v>
      </c>
      <c r="G228" s="35">
        <v>18814.38697</v>
      </c>
      <c r="H228" s="35">
        <v>0</v>
      </c>
    </row>
    <row r="229" spans="1:8" ht="90">
      <c r="A229" s="10">
        <v>931</v>
      </c>
      <c r="B229" s="11" t="s">
        <v>39</v>
      </c>
      <c r="C229" s="6" t="s">
        <v>12</v>
      </c>
      <c r="D229" s="6" t="s">
        <v>38</v>
      </c>
      <c r="E229" s="6" t="s">
        <v>40</v>
      </c>
      <c r="F229" s="6"/>
      <c r="G229" s="35">
        <f>G230</f>
        <v>229.92000000000002</v>
      </c>
      <c r="H229" s="35">
        <f>H230</f>
        <v>0</v>
      </c>
    </row>
    <row r="230" spans="1:8" ht="45">
      <c r="A230" s="10">
        <v>931</v>
      </c>
      <c r="B230" s="11" t="s">
        <v>19</v>
      </c>
      <c r="C230" s="6" t="s">
        <v>12</v>
      </c>
      <c r="D230" s="6" t="s">
        <v>38</v>
      </c>
      <c r="E230" s="6" t="s">
        <v>40</v>
      </c>
      <c r="F230" s="6" t="s">
        <v>20</v>
      </c>
      <c r="G230" s="35">
        <f>33.2+196.72</f>
        <v>229.92000000000002</v>
      </c>
      <c r="H230" s="35">
        <v>0</v>
      </c>
    </row>
    <row r="231" spans="1:8" ht="45">
      <c r="A231" s="10">
        <v>931</v>
      </c>
      <c r="B231" s="15" t="s">
        <v>56</v>
      </c>
      <c r="C231" s="6" t="s">
        <v>13</v>
      </c>
      <c r="D231" s="6" t="s">
        <v>57</v>
      </c>
      <c r="E231" s="6"/>
      <c r="F231" s="6"/>
      <c r="G231" s="35">
        <f>G232</f>
        <v>25.2</v>
      </c>
      <c r="H231" s="35">
        <f>H232</f>
        <v>0</v>
      </c>
    </row>
    <row r="232" spans="1:8" ht="75">
      <c r="A232" s="10">
        <v>931</v>
      </c>
      <c r="B232" s="15" t="s">
        <v>62</v>
      </c>
      <c r="C232" s="6" t="s">
        <v>13</v>
      </c>
      <c r="D232" s="6" t="s">
        <v>57</v>
      </c>
      <c r="E232" s="6" t="s">
        <v>63</v>
      </c>
      <c r="F232" s="6"/>
      <c r="G232" s="35">
        <f>G233+G234</f>
        <v>25.2</v>
      </c>
      <c r="H232" s="35">
        <f>H233+H234</f>
        <v>0</v>
      </c>
    </row>
    <row r="233" spans="1:8" ht="45">
      <c r="A233" s="10">
        <v>931</v>
      </c>
      <c r="B233" s="15" t="s">
        <v>19</v>
      </c>
      <c r="C233" s="6" t="s">
        <v>13</v>
      </c>
      <c r="D233" s="6" t="s">
        <v>57</v>
      </c>
      <c r="E233" s="6" t="s">
        <v>63</v>
      </c>
      <c r="F233" s="6" t="s">
        <v>20</v>
      </c>
      <c r="G233" s="35">
        <v>4.2</v>
      </c>
      <c r="H233" s="35">
        <v>0</v>
      </c>
    </row>
    <row r="234" spans="1:8" ht="18" customHeight="1">
      <c r="A234" s="10">
        <v>931</v>
      </c>
      <c r="B234" s="15" t="s">
        <v>48</v>
      </c>
      <c r="C234" s="6" t="s">
        <v>13</v>
      </c>
      <c r="D234" s="6" t="s">
        <v>57</v>
      </c>
      <c r="E234" s="6" t="s">
        <v>63</v>
      </c>
      <c r="F234" s="6" t="s">
        <v>49</v>
      </c>
      <c r="G234" s="35">
        <v>21</v>
      </c>
      <c r="H234" s="35">
        <v>0</v>
      </c>
    </row>
    <row r="235" spans="1:8" ht="30" hidden="1">
      <c r="A235" s="10">
        <v>931</v>
      </c>
      <c r="B235" s="15" t="s">
        <v>161</v>
      </c>
      <c r="C235" s="6" t="s">
        <v>80</v>
      </c>
      <c r="D235" s="6" t="s">
        <v>28</v>
      </c>
      <c r="E235" s="6"/>
      <c r="F235" s="6"/>
      <c r="G235" s="35">
        <f>G236</f>
        <v>0</v>
      </c>
      <c r="H235" s="35">
        <f>H236</f>
        <v>0</v>
      </c>
    </row>
    <row r="236" spans="1:8" ht="45" hidden="1">
      <c r="A236" s="10">
        <v>931</v>
      </c>
      <c r="B236" s="15" t="s">
        <v>158</v>
      </c>
      <c r="C236" s="6" t="s">
        <v>80</v>
      </c>
      <c r="D236" s="6" t="s">
        <v>28</v>
      </c>
      <c r="E236" s="6" t="s">
        <v>159</v>
      </c>
      <c r="F236" s="6"/>
      <c r="G236" s="35">
        <f>G237</f>
        <v>0</v>
      </c>
      <c r="H236" s="35">
        <f>H237</f>
        <v>0</v>
      </c>
    </row>
    <row r="237" spans="1:8" ht="23.25" customHeight="1" hidden="1">
      <c r="A237" s="10">
        <v>931</v>
      </c>
      <c r="B237" s="15" t="s">
        <v>48</v>
      </c>
      <c r="C237" s="6" t="s">
        <v>80</v>
      </c>
      <c r="D237" s="6" t="s">
        <v>28</v>
      </c>
      <c r="E237" s="6" t="s">
        <v>159</v>
      </c>
      <c r="F237" s="6" t="s">
        <v>49</v>
      </c>
      <c r="G237" s="35"/>
      <c r="H237" s="36">
        <v>0</v>
      </c>
    </row>
    <row r="238" spans="1:8" ht="20.25" customHeight="1">
      <c r="A238" s="10">
        <v>931</v>
      </c>
      <c r="B238" s="11" t="s">
        <v>168</v>
      </c>
      <c r="C238" s="6">
        <v>10</v>
      </c>
      <c r="D238" s="6" t="s">
        <v>12</v>
      </c>
      <c r="E238" s="6"/>
      <c r="F238" s="6"/>
      <c r="G238" s="35">
        <f>G239</f>
        <v>1000</v>
      </c>
      <c r="H238" s="35">
        <f>H239</f>
        <v>0</v>
      </c>
    </row>
    <row r="239" spans="1:8" ht="30">
      <c r="A239" s="10">
        <v>931</v>
      </c>
      <c r="B239" s="11" t="s">
        <v>14</v>
      </c>
      <c r="C239" s="6">
        <v>10</v>
      </c>
      <c r="D239" s="6" t="s">
        <v>12</v>
      </c>
      <c r="E239" s="6" t="s">
        <v>15</v>
      </c>
      <c r="F239" s="6"/>
      <c r="G239" s="35">
        <f>G240</f>
        <v>1000</v>
      </c>
      <c r="H239" s="35">
        <f>H240</f>
        <v>0</v>
      </c>
    </row>
    <row r="240" spans="1:8" ht="30">
      <c r="A240" s="10">
        <v>931</v>
      </c>
      <c r="B240" s="11" t="s">
        <v>137</v>
      </c>
      <c r="C240" s="6">
        <v>10</v>
      </c>
      <c r="D240" s="6" t="s">
        <v>12</v>
      </c>
      <c r="E240" s="6" t="s">
        <v>15</v>
      </c>
      <c r="F240" s="6" t="s">
        <v>169</v>
      </c>
      <c r="G240" s="35">
        <v>1000</v>
      </c>
      <c r="H240" s="36">
        <v>0</v>
      </c>
    </row>
    <row r="241" spans="1:8" ht="30">
      <c r="A241" s="10">
        <v>931</v>
      </c>
      <c r="B241" s="15" t="s">
        <v>170</v>
      </c>
      <c r="C241" s="6">
        <v>13</v>
      </c>
      <c r="D241" s="6" t="s">
        <v>12</v>
      </c>
      <c r="E241" s="6"/>
      <c r="F241" s="6"/>
      <c r="G241" s="35">
        <f aca="true" t="shared" si="1" ref="G241:H243">G242</f>
        <v>2000</v>
      </c>
      <c r="H241" s="35">
        <f t="shared" si="1"/>
        <v>0</v>
      </c>
    </row>
    <row r="242" spans="1:8" ht="60">
      <c r="A242" s="10">
        <v>931</v>
      </c>
      <c r="B242" s="15" t="s">
        <v>151</v>
      </c>
      <c r="C242" s="6">
        <v>13</v>
      </c>
      <c r="D242" s="6" t="s">
        <v>12</v>
      </c>
      <c r="E242" s="6" t="s">
        <v>152</v>
      </c>
      <c r="F242" s="6"/>
      <c r="G242" s="35">
        <f t="shared" si="1"/>
        <v>2000</v>
      </c>
      <c r="H242" s="35">
        <f t="shared" si="1"/>
        <v>0</v>
      </c>
    </row>
    <row r="243" spans="1:8" ht="45">
      <c r="A243" s="10">
        <v>931</v>
      </c>
      <c r="B243" s="15" t="s">
        <v>171</v>
      </c>
      <c r="C243" s="6">
        <v>13</v>
      </c>
      <c r="D243" s="6" t="s">
        <v>12</v>
      </c>
      <c r="E243" s="6" t="s">
        <v>172</v>
      </c>
      <c r="F243" s="6"/>
      <c r="G243" s="35">
        <f t="shared" si="1"/>
        <v>2000</v>
      </c>
      <c r="H243" s="35">
        <f t="shared" si="1"/>
        <v>0</v>
      </c>
    </row>
    <row r="244" spans="1:8" ht="19.5" customHeight="1">
      <c r="A244" s="10">
        <v>931</v>
      </c>
      <c r="B244" s="15" t="s">
        <v>173</v>
      </c>
      <c r="C244" s="6" t="s">
        <v>38</v>
      </c>
      <c r="D244" s="6" t="s">
        <v>12</v>
      </c>
      <c r="E244" s="6" t="s">
        <v>172</v>
      </c>
      <c r="F244" s="6" t="s">
        <v>174</v>
      </c>
      <c r="G244" s="35">
        <v>2000</v>
      </c>
      <c r="H244" s="36">
        <v>0</v>
      </c>
    </row>
    <row r="245" spans="1:8" ht="45">
      <c r="A245" s="10">
        <v>931</v>
      </c>
      <c r="B245" s="15" t="s">
        <v>175</v>
      </c>
      <c r="C245" s="6">
        <v>14</v>
      </c>
      <c r="D245" s="6" t="s">
        <v>12</v>
      </c>
      <c r="E245" s="6"/>
      <c r="F245" s="6"/>
      <c r="G245" s="35">
        <f aca="true" t="shared" si="2" ref="G245:H247">G246</f>
        <v>45000</v>
      </c>
      <c r="H245" s="35">
        <f t="shared" si="2"/>
        <v>0</v>
      </c>
    </row>
    <row r="246" spans="1:8" ht="60">
      <c r="A246" s="10">
        <v>931</v>
      </c>
      <c r="B246" s="15" t="s">
        <v>151</v>
      </c>
      <c r="C246" s="6" t="s">
        <v>67</v>
      </c>
      <c r="D246" s="6" t="s">
        <v>12</v>
      </c>
      <c r="E246" s="6" t="s">
        <v>152</v>
      </c>
      <c r="F246" s="6"/>
      <c r="G246" s="35">
        <f t="shared" si="2"/>
        <v>45000</v>
      </c>
      <c r="H246" s="35">
        <f t="shared" si="2"/>
        <v>0</v>
      </c>
    </row>
    <row r="247" spans="1:8" ht="45">
      <c r="A247" s="10">
        <v>931</v>
      </c>
      <c r="B247" s="15" t="s">
        <v>176</v>
      </c>
      <c r="C247" s="6" t="s">
        <v>67</v>
      </c>
      <c r="D247" s="6" t="s">
        <v>12</v>
      </c>
      <c r="E247" s="6" t="s">
        <v>177</v>
      </c>
      <c r="F247" s="6"/>
      <c r="G247" s="35">
        <f t="shared" si="2"/>
        <v>45000</v>
      </c>
      <c r="H247" s="35">
        <f t="shared" si="2"/>
        <v>0</v>
      </c>
    </row>
    <row r="248" spans="1:8" ht="15">
      <c r="A248" s="10">
        <v>931</v>
      </c>
      <c r="B248" s="15" t="s">
        <v>178</v>
      </c>
      <c r="C248" s="6" t="s">
        <v>67</v>
      </c>
      <c r="D248" s="6" t="s">
        <v>12</v>
      </c>
      <c r="E248" s="6" t="s">
        <v>177</v>
      </c>
      <c r="F248" s="6" t="s">
        <v>179</v>
      </c>
      <c r="G248" s="35">
        <v>45000</v>
      </c>
      <c r="H248" s="35">
        <v>0</v>
      </c>
    </row>
    <row r="249" spans="1:8" ht="15">
      <c r="A249" s="10">
        <v>931</v>
      </c>
      <c r="B249" s="15" t="s">
        <v>180</v>
      </c>
      <c r="C249" s="6" t="s">
        <v>67</v>
      </c>
      <c r="D249" s="6" t="s">
        <v>24</v>
      </c>
      <c r="E249" s="6"/>
      <c r="F249" s="6"/>
      <c r="G249" s="35">
        <f aca="true" t="shared" si="3" ref="G249:H251">G250</f>
        <v>22004</v>
      </c>
      <c r="H249" s="35">
        <f t="shared" si="3"/>
        <v>0</v>
      </c>
    </row>
    <row r="250" spans="1:8" ht="60">
      <c r="A250" s="10">
        <v>931</v>
      </c>
      <c r="B250" s="15" t="s">
        <v>151</v>
      </c>
      <c r="C250" s="6" t="s">
        <v>67</v>
      </c>
      <c r="D250" s="6" t="s">
        <v>24</v>
      </c>
      <c r="E250" s="6" t="s">
        <v>152</v>
      </c>
      <c r="F250" s="6"/>
      <c r="G250" s="35">
        <f t="shared" si="3"/>
        <v>22004</v>
      </c>
      <c r="H250" s="35">
        <f t="shared" si="3"/>
        <v>0</v>
      </c>
    </row>
    <row r="251" spans="1:8" ht="45">
      <c r="A251" s="10">
        <v>931</v>
      </c>
      <c r="B251" s="15" t="s">
        <v>176</v>
      </c>
      <c r="C251" s="6" t="s">
        <v>67</v>
      </c>
      <c r="D251" s="6" t="s">
        <v>24</v>
      </c>
      <c r="E251" s="6" t="s">
        <v>177</v>
      </c>
      <c r="F251" s="6"/>
      <c r="G251" s="35">
        <f t="shared" si="3"/>
        <v>22004</v>
      </c>
      <c r="H251" s="35">
        <f t="shared" si="3"/>
        <v>0</v>
      </c>
    </row>
    <row r="252" spans="1:8" ht="15">
      <c r="A252" s="10">
        <v>931</v>
      </c>
      <c r="B252" s="15" t="s">
        <v>178</v>
      </c>
      <c r="C252" s="6">
        <v>14</v>
      </c>
      <c r="D252" s="6" t="s">
        <v>24</v>
      </c>
      <c r="E252" s="6" t="s">
        <v>177</v>
      </c>
      <c r="F252" s="6" t="s">
        <v>179</v>
      </c>
      <c r="G252" s="36">
        <v>22004</v>
      </c>
      <c r="H252" s="36">
        <v>0</v>
      </c>
    </row>
    <row r="253" spans="1:8" ht="21" customHeight="1">
      <c r="A253" s="10"/>
      <c r="B253" s="30" t="s">
        <v>181</v>
      </c>
      <c r="C253" s="23"/>
      <c r="D253" s="23"/>
      <c r="E253" s="23"/>
      <c r="F253" s="23"/>
      <c r="G253" s="37">
        <f>G8+G13+G196+G216+G180+G187</f>
        <v>862956.68495</v>
      </c>
      <c r="H253" s="37">
        <f>H8+H13+H196+H216+H180+H187</f>
        <v>140100.52088</v>
      </c>
    </row>
    <row r="254" spans="1:7" ht="13.5">
      <c r="A254" s="18"/>
      <c r="G254" s="4"/>
    </row>
    <row r="255" spans="1:7" ht="13.5">
      <c r="A255" s="18"/>
      <c r="G255" s="4"/>
    </row>
    <row r="256" spans="1:8" ht="13.5">
      <c r="A256" s="18"/>
      <c r="G256" s="32"/>
      <c r="H256" s="32"/>
    </row>
    <row r="257" spans="1:8" ht="13.5">
      <c r="A257" s="18"/>
      <c r="G257" s="32"/>
      <c r="H257" s="32"/>
    </row>
    <row r="258" spans="1:8" ht="13.5">
      <c r="A258" s="18"/>
      <c r="G258" s="32"/>
      <c r="H258" s="32"/>
    </row>
    <row r="259" spans="1:8" ht="13.5">
      <c r="A259" s="18"/>
      <c r="G259" s="32"/>
      <c r="H259" s="32"/>
    </row>
    <row r="260" spans="1:8" ht="13.5">
      <c r="A260" s="18"/>
      <c r="G260" s="32"/>
      <c r="H260" s="32"/>
    </row>
    <row r="261" spans="1:8" ht="13.5">
      <c r="A261" s="18"/>
      <c r="G261" s="32"/>
      <c r="H261" s="32"/>
    </row>
    <row r="262" spans="1:8" ht="13.5">
      <c r="A262" s="18"/>
      <c r="G262" s="32"/>
      <c r="H262" s="32"/>
    </row>
    <row r="263" spans="1:8" ht="13.5">
      <c r="A263" s="18"/>
      <c r="G263" s="32"/>
      <c r="H263" s="32"/>
    </row>
    <row r="264" spans="1:8" ht="13.5">
      <c r="A264" s="18"/>
      <c r="G264" s="32"/>
      <c r="H264" s="32"/>
    </row>
    <row r="265" spans="1:8" ht="13.5">
      <c r="A265" s="18"/>
      <c r="G265" s="32"/>
      <c r="H265" s="32"/>
    </row>
    <row r="266" spans="1:8" ht="13.5">
      <c r="A266" s="18"/>
      <c r="G266" s="32"/>
      <c r="H266" s="32"/>
    </row>
    <row r="267" spans="1:8" ht="13.5">
      <c r="A267" s="18"/>
      <c r="G267" s="32"/>
      <c r="H267" s="32"/>
    </row>
    <row r="268" spans="1:8" ht="13.5">
      <c r="A268" s="18"/>
      <c r="G268" s="32"/>
      <c r="H268" s="32"/>
    </row>
    <row r="269" spans="1:8" ht="13.5">
      <c r="A269" s="18"/>
      <c r="G269" s="32"/>
      <c r="H269" s="32"/>
    </row>
    <row r="270" spans="1:8" ht="13.5">
      <c r="A270" s="18"/>
      <c r="G270" s="32"/>
      <c r="H270" s="32"/>
    </row>
    <row r="271" spans="1:8" ht="13.5">
      <c r="A271" s="18"/>
      <c r="G271" s="32"/>
      <c r="H271" s="32"/>
    </row>
    <row r="272" spans="1:8" ht="13.5">
      <c r="A272" s="18"/>
      <c r="G272" s="32"/>
      <c r="H272" s="32"/>
    </row>
    <row r="273" spans="1:8" ht="13.5">
      <c r="A273" s="18"/>
      <c r="G273" s="32"/>
      <c r="H273" s="32"/>
    </row>
    <row r="274" spans="1:8" ht="13.5">
      <c r="A274" s="18"/>
      <c r="G274" s="32"/>
      <c r="H274" s="32"/>
    </row>
    <row r="275" spans="1:8" ht="13.5">
      <c r="A275" s="18"/>
      <c r="G275" s="32"/>
      <c r="H275" s="32"/>
    </row>
    <row r="276" spans="1:8" ht="13.5">
      <c r="A276" s="18"/>
      <c r="G276" s="32"/>
      <c r="H276" s="32"/>
    </row>
    <row r="277" spans="1:8" ht="13.5">
      <c r="A277" s="18"/>
      <c r="G277" s="32"/>
      <c r="H277" s="32"/>
    </row>
    <row r="278" spans="1:8" ht="13.5">
      <c r="A278" s="18"/>
      <c r="G278" s="32"/>
      <c r="H278" s="32"/>
    </row>
    <row r="279" spans="1:8" ht="13.5">
      <c r="A279" s="18"/>
      <c r="G279" s="32"/>
      <c r="H279" s="32"/>
    </row>
    <row r="280" spans="1:8" ht="13.5">
      <c r="A280" s="18"/>
      <c r="G280" s="32"/>
      <c r="H280" s="32"/>
    </row>
    <row r="281" spans="1:8" ht="13.5">
      <c r="A281" s="18"/>
      <c r="G281" s="32"/>
      <c r="H281" s="32"/>
    </row>
    <row r="282" spans="1:8" ht="13.5">
      <c r="A282" s="18"/>
      <c r="G282" s="32"/>
      <c r="H282" s="32"/>
    </row>
    <row r="283" spans="1:8" ht="13.5">
      <c r="A283" s="18"/>
      <c r="G283" s="32"/>
      <c r="H283" s="32"/>
    </row>
    <row r="284" spans="1:8" ht="13.5">
      <c r="A284" s="18"/>
      <c r="G284" s="32"/>
      <c r="H284" s="32"/>
    </row>
    <row r="285" spans="1:8" ht="13.5">
      <c r="A285" s="18"/>
      <c r="G285" s="32"/>
      <c r="H285" s="32"/>
    </row>
    <row r="286" spans="1:8" ht="13.5">
      <c r="A286" s="18"/>
      <c r="G286" s="32"/>
      <c r="H286" s="32"/>
    </row>
    <row r="287" spans="1:8" ht="13.5">
      <c r="A287" s="18"/>
      <c r="G287" s="32"/>
      <c r="H287" s="32"/>
    </row>
    <row r="288" spans="1:8" ht="13.5">
      <c r="A288" s="18"/>
      <c r="G288" s="32"/>
      <c r="H288" s="32"/>
    </row>
    <row r="289" spans="1:8" ht="13.5">
      <c r="A289" s="18"/>
      <c r="G289" s="32"/>
      <c r="H289" s="32"/>
    </row>
    <row r="290" spans="1:8" ht="13.5">
      <c r="A290" s="18"/>
      <c r="G290" s="32"/>
      <c r="H290" s="32"/>
    </row>
    <row r="291" spans="1:8" ht="13.5">
      <c r="A291" s="18"/>
      <c r="G291" s="32"/>
      <c r="H291" s="32"/>
    </row>
    <row r="292" spans="1:8" ht="13.5">
      <c r="A292" s="18"/>
      <c r="G292" s="32"/>
      <c r="H292" s="32"/>
    </row>
    <row r="293" spans="1:8" ht="13.5">
      <c r="A293" s="18"/>
      <c r="G293" s="32"/>
      <c r="H293" s="32"/>
    </row>
    <row r="294" spans="1:8" ht="13.5">
      <c r="A294" s="18"/>
      <c r="G294" s="32"/>
      <c r="H294" s="32"/>
    </row>
    <row r="295" spans="1:8" ht="13.5">
      <c r="A295" s="18"/>
      <c r="G295" s="32"/>
      <c r="H295" s="32"/>
    </row>
    <row r="296" spans="1:8" ht="13.5">
      <c r="A296" s="18"/>
      <c r="G296" s="32"/>
      <c r="H296" s="32"/>
    </row>
    <row r="297" spans="1:8" ht="13.5">
      <c r="A297" s="18"/>
      <c r="G297" s="32"/>
      <c r="H297" s="32"/>
    </row>
    <row r="298" spans="1:8" ht="13.5">
      <c r="A298" s="18"/>
      <c r="G298" s="32"/>
      <c r="H298" s="32"/>
    </row>
    <row r="299" spans="1:8" ht="13.5">
      <c r="A299" s="18"/>
      <c r="G299" s="32"/>
      <c r="H299" s="32"/>
    </row>
    <row r="300" spans="1:8" ht="13.5">
      <c r="A300" s="18"/>
      <c r="G300" s="32"/>
      <c r="H300" s="32"/>
    </row>
    <row r="301" spans="1:8" ht="13.5">
      <c r="A301" s="18"/>
      <c r="G301" s="32"/>
      <c r="H301" s="32"/>
    </row>
    <row r="302" spans="1:8" ht="13.5">
      <c r="A302" s="18"/>
      <c r="G302" s="32"/>
      <c r="H302" s="32"/>
    </row>
    <row r="303" spans="1:8" ht="13.5">
      <c r="A303" s="18"/>
      <c r="G303" s="32"/>
      <c r="H303" s="32"/>
    </row>
    <row r="304" spans="1:8" ht="13.5">
      <c r="A304" s="18"/>
      <c r="G304" s="32"/>
      <c r="H304" s="32"/>
    </row>
    <row r="305" spans="1:8" ht="13.5">
      <c r="A305" s="18"/>
      <c r="G305" s="32"/>
      <c r="H305" s="32"/>
    </row>
    <row r="306" spans="1:8" ht="13.5">
      <c r="A306" s="18"/>
      <c r="G306" s="32"/>
      <c r="H306" s="32"/>
    </row>
    <row r="307" spans="1:8" ht="13.5">
      <c r="A307" s="18"/>
      <c r="G307" s="32"/>
      <c r="H307" s="32"/>
    </row>
    <row r="308" spans="1:8" ht="13.5">
      <c r="A308" s="18"/>
      <c r="G308" s="32"/>
      <c r="H308" s="32"/>
    </row>
    <row r="309" spans="1:8" ht="13.5">
      <c r="A309" s="18"/>
      <c r="G309" s="32"/>
      <c r="H309" s="32"/>
    </row>
    <row r="310" spans="1:8" ht="13.5">
      <c r="A310" s="18"/>
      <c r="G310" s="32"/>
      <c r="H310" s="32"/>
    </row>
    <row r="311" spans="1:8" ht="13.5">
      <c r="A311" s="18"/>
      <c r="G311" s="32"/>
      <c r="H311" s="32"/>
    </row>
    <row r="312" spans="1:8" ht="13.5">
      <c r="A312" s="18"/>
      <c r="G312" s="32"/>
      <c r="H312" s="32"/>
    </row>
    <row r="313" spans="1:8" ht="13.5">
      <c r="A313" s="18"/>
      <c r="G313" s="32"/>
      <c r="H313" s="32"/>
    </row>
    <row r="314" spans="1:8" ht="13.5">
      <c r="A314" s="18"/>
      <c r="G314" s="32"/>
      <c r="H314" s="32"/>
    </row>
    <row r="315" spans="1:8" ht="13.5">
      <c r="A315" s="18"/>
      <c r="G315" s="32"/>
      <c r="H315" s="32"/>
    </row>
    <row r="316" spans="1:8" ht="13.5">
      <c r="A316" s="18"/>
      <c r="G316" s="32"/>
      <c r="H316" s="32"/>
    </row>
    <row r="317" spans="1:8" ht="13.5">
      <c r="A317" s="18"/>
      <c r="G317" s="32"/>
      <c r="H317" s="32"/>
    </row>
    <row r="318" spans="1:8" ht="13.5">
      <c r="A318" s="18"/>
      <c r="G318" s="32"/>
      <c r="H318" s="32"/>
    </row>
    <row r="319" spans="1:8" ht="13.5">
      <c r="A319" s="18"/>
      <c r="G319" s="32"/>
      <c r="H319" s="32"/>
    </row>
    <row r="320" spans="1:8" ht="13.5">
      <c r="A320" s="18"/>
      <c r="G320" s="32"/>
      <c r="H320" s="32"/>
    </row>
    <row r="321" spans="1:8" ht="13.5">
      <c r="A321" s="18"/>
      <c r="G321" s="32"/>
      <c r="H321" s="32"/>
    </row>
    <row r="322" spans="1:8" ht="13.5">
      <c r="A322" s="18"/>
      <c r="G322" s="32"/>
      <c r="H322" s="32"/>
    </row>
    <row r="323" spans="1:8" ht="13.5">
      <c r="A323" s="18"/>
      <c r="G323" s="32"/>
      <c r="H323" s="32"/>
    </row>
    <row r="324" spans="1:8" ht="13.5">
      <c r="A324" s="18"/>
      <c r="G324" s="32"/>
      <c r="H324" s="32"/>
    </row>
    <row r="325" spans="1:8" ht="13.5">
      <c r="A325" s="18"/>
      <c r="G325" s="32"/>
      <c r="H325" s="32"/>
    </row>
    <row r="326" spans="1:8" ht="13.5">
      <c r="A326" s="18"/>
      <c r="G326" s="32"/>
      <c r="H326" s="32"/>
    </row>
    <row r="327" spans="1:8" ht="13.5">
      <c r="A327" s="18"/>
      <c r="G327" s="32"/>
      <c r="H327" s="32"/>
    </row>
    <row r="328" spans="1:8" ht="13.5">
      <c r="A328" s="18"/>
      <c r="G328" s="32"/>
      <c r="H328" s="32"/>
    </row>
    <row r="329" spans="1:8" ht="13.5">
      <c r="A329" s="18"/>
      <c r="G329" s="32"/>
      <c r="H329" s="32"/>
    </row>
    <row r="330" spans="1:8" ht="13.5">
      <c r="A330" s="18"/>
      <c r="G330" s="32"/>
      <c r="H330" s="32"/>
    </row>
    <row r="331" spans="1:8" ht="13.5">
      <c r="A331" s="18"/>
      <c r="G331" s="32"/>
      <c r="H331" s="32"/>
    </row>
    <row r="332" spans="1:8" ht="13.5">
      <c r="A332" s="18"/>
      <c r="G332" s="32"/>
      <c r="H332" s="32"/>
    </row>
    <row r="333" spans="1:8" ht="13.5">
      <c r="A333" s="18"/>
      <c r="G333" s="32"/>
      <c r="H333" s="32"/>
    </row>
    <row r="334" spans="1:8" ht="13.5">
      <c r="A334" s="18"/>
      <c r="G334" s="32"/>
      <c r="H334" s="32"/>
    </row>
    <row r="335" spans="1:8" ht="13.5">
      <c r="A335" s="18"/>
      <c r="G335" s="32"/>
      <c r="H335" s="32"/>
    </row>
    <row r="336" spans="1:8" ht="13.5">
      <c r="A336" s="18"/>
      <c r="G336" s="32"/>
      <c r="H336" s="32"/>
    </row>
    <row r="337" spans="1:8" ht="13.5">
      <c r="A337" s="18"/>
      <c r="G337" s="32"/>
      <c r="H337" s="32"/>
    </row>
    <row r="338" spans="1:8" ht="13.5">
      <c r="A338" s="18"/>
      <c r="G338" s="32"/>
      <c r="H338" s="32"/>
    </row>
    <row r="339" spans="1:8" ht="13.5">
      <c r="A339" s="18"/>
      <c r="G339" s="32"/>
      <c r="H339" s="32"/>
    </row>
    <row r="340" spans="1:8" ht="13.5">
      <c r="A340" s="18"/>
      <c r="G340" s="32"/>
      <c r="H340" s="32"/>
    </row>
    <row r="341" spans="1:8" ht="13.5">
      <c r="A341" s="18"/>
      <c r="G341" s="32"/>
      <c r="H341" s="32"/>
    </row>
    <row r="342" spans="1:8" ht="13.5">
      <c r="A342" s="18"/>
      <c r="G342" s="32"/>
      <c r="H342" s="32"/>
    </row>
    <row r="343" spans="1:8" ht="13.5">
      <c r="A343" s="18"/>
      <c r="G343" s="32"/>
      <c r="H343" s="32"/>
    </row>
    <row r="344" spans="1:8" ht="13.5">
      <c r="A344" s="18"/>
      <c r="G344" s="32"/>
      <c r="H344" s="32"/>
    </row>
    <row r="345" spans="1:8" ht="13.5">
      <c r="A345" s="18"/>
      <c r="G345" s="32"/>
      <c r="H345" s="32"/>
    </row>
    <row r="346" spans="1:8" ht="13.5">
      <c r="A346" s="18"/>
      <c r="G346" s="32"/>
      <c r="H346" s="32"/>
    </row>
    <row r="347" spans="1:8" ht="13.5">
      <c r="A347" s="18"/>
      <c r="G347" s="32"/>
      <c r="H347" s="32"/>
    </row>
    <row r="348" spans="1:8" ht="13.5">
      <c r="A348" s="18"/>
      <c r="G348" s="32"/>
      <c r="H348" s="32"/>
    </row>
    <row r="349" spans="1:8" ht="13.5">
      <c r="A349" s="18"/>
      <c r="G349" s="32"/>
      <c r="H349" s="32"/>
    </row>
    <row r="350" spans="1:8" ht="13.5">
      <c r="A350" s="18"/>
      <c r="G350" s="32"/>
      <c r="H350" s="32"/>
    </row>
    <row r="351" spans="1:8" ht="13.5">
      <c r="A351" s="18"/>
      <c r="G351" s="32"/>
      <c r="H351" s="32"/>
    </row>
    <row r="352" spans="1:8" ht="13.5">
      <c r="A352" s="18"/>
      <c r="G352" s="32"/>
      <c r="H352" s="32"/>
    </row>
    <row r="353" spans="1:8" ht="13.5">
      <c r="A353" s="18"/>
      <c r="G353" s="32"/>
      <c r="H353" s="32"/>
    </row>
    <row r="354" spans="1:8" ht="13.5">
      <c r="A354" s="18"/>
      <c r="G354" s="32"/>
      <c r="H354" s="32"/>
    </row>
    <row r="355" spans="1:8" ht="13.5">
      <c r="A355" s="18"/>
      <c r="G355" s="32"/>
      <c r="H355" s="32"/>
    </row>
    <row r="356" spans="1:8" ht="13.5">
      <c r="A356" s="18"/>
      <c r="G356" s="32"/>
      <c r="H356" s="32"/>
    </row>
    <row r="357" spans="1:8" ht="13.5">
      <c r="A357" s="18"/>
      <c r="G357" s="32"/>
      <c r="H357" s="32"/>
    </row>
    <row r="358" spans="1:8" ht="13.5">
      <c r="A358" s="18"/>
      <c r="G358" s="32"/>
      <c r="H358" s="32"/>
    </row>
    <row r="359" spans="1:8" ht="13.5">
      <c r="A359" s="18"/>
      <c r="G359" s="32"/>
      <c r="H359" s="32"/>
    </row>
    <row r="360" spans="1:8" ht="13.5">
      <c r="A360" s="18"/>
      <c r="G360" s="32"/>
      <c r="H360" s="32"/>
    </row>
    <row r="361" spans="1:8" ht="13.5">
      <c r="A361" s="18"/>
      <c r="G361" s="32"/>
      <c r="H361" s="32"/>
    </row>
    <row r="362" spans="1:8" ht="13.5">
      <c r="A362" s="18"/>
      <c r="G362" s="32"/>
      <c r="H362" s="32"/>
    </row>
    <row r="363" spans="1:8" ht="13.5">
      <c r="A363" s="18"/>
      <c r="G363" s="32"/>
      <c r="H363" s="32"/>
    </row>
    <row r="364" spans="1:8" ht="13.5">
      <c r="A364" s="18"/>
      <c r="G364" s="32"/>
      <c r="H364" s="32"/>
    </row>
    <row r="365" spans="1:8" ht="13.5">
      <c r="A365" s="18"/>
      <c r="G365" s="32"/>
      <c r="H365" s="32"/>
    </row>
    <row r="366" spans="1:8" ht="13.5">
      <c r="A366" s="18"/>
      <c r="G366" s="32"/>
      <c r="H366" s="32"/>
    </row>
    <row r="367" spans="1:8" ht="13.5">
      <c r="A367" s="18"/>
      <c r="G367" s="32"/>
      <c r="H367" s="32"/>
    </row>
    <row r="368" spans="1:8" ht="13.5">
      <c r="A368" s="18"/>
      <c r="G368" s="32"/>
      <c r="H368" s="32"/>
    </row>
    <row r="369" spans="1:8" ht="13.5">
      <c r="A369" s="18"/>
      <c r="G369" s="32"/>
      <c r="H369" s="32"/>
    </row>
    <row r="370" spans="1:8" ht="13.5">
      <c r="A370" s="18"/>
      <c r="G370" s="32"/>
      <c r="H370" s="32"/>
    </row>
    <row r="371" spans="1:8" ht="13.5">
      <c r="A371" s="18"/>
      <c r="G371" s="32"/>
      <c r="H371" s="32"/>
    </row>
    <row r="372" spans="1:8" ht="13.5">
      <c r="A372" s="18"/>
      <c r="G372" s="32"/>
      <c r="H372" s="32"/>
    </row>
    <row r="373" spans="1:8" ht="13.5">
      <c r="A373" s="18"/>
      <c r="G373" s="32"/>
      <c r="H373" s="32"/>
    </row>
    <row r="374" spans="1:8" ht="13.5">
      <c r="A374" s="18"/>
      <c r="G374" s="32"/>
      <c r="H374" s="32"/>
    </row>
    <row r="375" spans="1:8" ht="13.5">
      <c r="A375" s="18"/>
      <c r="G375" s="32"/>
      <c r="H375" s="32"/>
    </row>
    <row r="376" spans="1:8" ht="13.5">
      <c r="A376" s="18"/>
      <c r="G376" s="32"/>
      <c r="H376" s="32"/>
    </row>
    <row r="377" spans="1:8" ht="13.5">
      <c r="A377" s="18"/>
      <c r="G377" s="32"/>
      <c r="H377" s="32"/>
    </row>
    <row r="378" spans="1:8" ht="13.5">
      <c r="A378" s="18"/>
      <c r="G378" s="32"/>
      <c r="H378" s="32"/>
    </row>
    <row r="379" spans="1:8" ht="13.5">
      <c r="A379" s="18"/>
      <c r="G379" s="32"/>
      <c r="H379" s="32"/>
    </row>
    <row r="380" spans="1:8" ht="13.5">
      <c r="A380" s="18"/>
      <c r="G380" s="32"/>
      <c r="H380" s="32"/>
    </row>
    <row r="381" spans="1:8" ht="13.5">
      <c r="A381" s="18"/>
      <c r="G381" s="32"/>
      <c r="H381" s="32"/>
    </row>
    <row r="382" spans="1:8" ht="13.5">
      <c r="A382" s="18"/>
      <c r="G382" s="32"/>
      <c r="H382" s="32"/>
    </row>
    <row r="383" spans="1:8" ht="13.5">
      <c r="A383" s="18"/>
      <c r="G383" s="32"/>
      <c r="H383" s="32"/>
    </row>
    <row r="384" spans="1:8" ht="13.5">
      <c r="A384" s="18"/>
      <c r="G384" s="32"/>
      <c r="H384" s="32"/>
    </row>
    <row r="385" spans="1:8" ht="13.5">
      <c r="A385" s="18"/>
      <c r="G385" s="32"/>
      <c r="H385" s="32"/>
    </row>
    <row r="386" spans="1:8" ht="13.5">
      <c r="A386" s="18"/>
      <c r="G386" s="32"/>
      <c r="H386" s="32"/>
    </row>
    <row r="387" spans="1:8" ht="13.5">
      <c r="A387" s="18"/>
      <c r="G387" s="32"/>
      <c r="H387" s="32"/>
    </row>
    <row r="388" spans="1:8" ht="13.5">
      <c r="A388" s="18"/>
      <c r="G388" s="32"/>
      <c r="H388" s="32"/>
    </row>
    <row r="389" spans="1:8" ht="13.5">
      <c r="A389" s="18"/>
      <c r="G389" s="32"/>
      <c r="H389" s="32"/>
    </row>
    <row r="390" spans="1:8" ht="13.5">
      <c r="A390" s="18"/>
      <c r="G390" s="32"/>
      <c r="H390" s="32"/>
    </row>
    <row r="391" spans="1:8" ht="13.5">
      <c r="A391" s="18"/>
      <c r="G391" s="32"/>
      <c r="H391" s="32"/>
    </row>
    <row r="392" spans="1:8" ht="13.5">
      <c r="A392" s="18"/>
      <c r="G392" s="32"/>
      <c r="H392" s="32"/>
    </row>
    <row r="393" spans="1:8" ht="13.5">
      <c r="A393" s="18"/>
      <c r="G393" s="32"/>
      <c r="H393" s="32"/>
    </row>
    <row r="394" spans="1:8" ht="13.5">
      <c r="A394" s="18"/>
      <c r="G394" s="32"/>
      <c r="H394" s="32"/>
    </row>
    <row r="395" spans="1:8" ht="13.5">
      <c r="A395" s="18"/>
      <c r="G395" s="32"/>
      <c r="H395" s="32"/>
    </row>
    <row r="396" spans="1:8" ht="13.5">
      <c r="A396" s="18"/>
      <c r="G396" s="32"/>
      <c r="H396" s="32"/>
    </row>
    <row r="397" spans="1:8" ht="13.5">
      <c r="A397" s="18"/>
      <c r="G397" s="32"/>
      <c r="H397" s="32"/>
    </row>
    <row r="398" spans="1:8" ht="13.5">
      <c r="A398" s="18"/>
      <c r="G398" s="32"/>
      <c r="H398" s="32"/>
    </row>
    <row r="399" spans="1:8" ht="13.5">
      <c r="A399" s="18"/>
      <c r="G399" s="32"/>
      <c r="H399" s="32"/>
    </row>
    <row r="400" spans="1:8" ht="13.5">
      <c r="A400" s="18"/>
      <c r="G400" s="32"/>
      <c r="H400" s="32"/>
    </row>
    <row r="401" spans="1:8" ht="13.5">
      <c r="A401" s="18"/>
      <c r="G401" s="32"/>
      <c r="H401" s="32"/>
    </row>
    <row r="402" spans="1:8" ht="13.5">
      <c r="A402" s="18"/>
      <c r="G402" s="32"/>
      <c r="H402" s="32"/>
    </row>
    <row r="403" spans="1:8" ht="13.5">
      <c r="A403" s="18"/>
      <c r="G403" s="32"/>
      <c r="H403" s="32"/>
    </row>
    <row r="404" spans="1:8" ht="13.5">
      <c r="A404" s="18"/>
      <c r="G404" s="32"/>
      <c r="H404" s="32"/>
    </row>
    <row r="405" spans="1:8" ht="13.5">
      <c r="A405" s="18"/>
      <c r="G405" s="32"/>
      <c r="H405" s="32"/>
    </row>
    <row r="406" spans="1:8" ht="13.5">
      <c r="A406" s="18"/>
      <c r="G406" s="32"/>
      <c r="H406" s="32"/>
    </row>
    <row r="407" spans="1:8" ht="13.5">
      <c r="A407" s="18"/>
      <c r="G407" s="32"/>
      <c r="H407" s="32"/>
    </row>
    <row r="408" spans="1:8" ht="13.5">
      <c r="A408" s="18"/>
      <c r="G408" s="32"/>
      <c r="H408" s="32"/>
    </row>
    <row r="409" spans="1:8" ht="13.5">
      <c r="A409" s="18"/>
      <c r="G409" s="32"/>
      <c r="H409" s="32"/>
    </row>
    <row r="410" spans="1:8" ht="13.5">
      <c r="A410" s="18"/>
      <c r="G410" s="32"/>
      <c r="H410" s="32"/>
    </row>
    <row r="411" spans="1:8" ht="13.5">
      <c r="A411" s="18"/>
      <c r="G411" s="32"/>
      <c r="H411" s="32"/>
    </row>
    <row r="412" spans="1:8" ht="13.5">
      <c r="A412" s="18"/>
      <c r="G412" s="32"/>
      <c r="H412" s="32"/>
    </row>
    <row r="413" spans="1:8" ht="13.5">
      <c r="A413" s="18"/>
      <c r="G413" s="32"/>
      <c r="H413" s="32"/>
    </row>
    <row r="414" spans="1:8" ht="13.5">
      <c r="A414" s="18"/>
      <c r="G414" s="32"/>
      <c r="H414" s="32"/>
    </row>
    <row r="415" spans="1:8" ht="13.5">
      <c r="A415" s="18"/>
      <c r="G415" s="32"/>
      <c r="H415" s="32"/>
    </row>
    <row r="416" spans="1:8" ht="13.5">
      <c r="A416" s="18"/>
      <c r="G416" s="32"/>
      <c r="H416" s="32"/>
    </row>
    <row r="417" spans="1:8" ht="13.5">
      <c r="A417" s="18"/>
      <c r="G417" s="32"/>
      <c r="H417" s="32"/>
    </row>
    <row r="418" spans="1:8" ht="13.5">
      <c r="A418" s="18"/>
      <c r="G418" s="32"/>
      <c r="H418" s="32"/>
    </row>
    <row r="419" spans="1:8" ht="13.5">
      <c r="A419" s="18"/>
      <c r="G419" s="32"/>
      <c r="H419" s="32"/>
    </row>
    <row r="420" spans="1:8" ht="13.5">
      <c r="A420" s="18"/>
      <c r="G420" s="32"/>
      <c r="H420" s="32"/>
    </row>
    <row r="421" spans="1:8" ht="13.5">
      <c r="A421" s="18"/>
      <c r="G421" s="32"/>
      <c r="H421" s="32"/>
    </row>
    <row r="422" spans="1:8" ht="13.5">
      <c r="A422" s="18"/>
      <c r="G422" s="32"/>
      <c r="H422" s="32"/>
    </row>
    <row r="423" spans="1:8" ht="13.5">
      <c r="A423" s="18"/>
      <c r="G423" s="32"/>
      <c r="H423" s="32"/>
    </row>
    <row r="424" spans="1:8" ht="13.5">
      <c r="A424" s="18"/>
      <c r="G424" s="32"/>
      <c r="H424" s="32"/>
    </row>
    <row r="425" spans="1:8" ht="13.5">
      <c r="A425" s="18"/>
      <c r="G425" s="32"/>
      <c r="H425" s="32"/>
    </row>
    <row r="426" spans="1:8" ht="13.5">
      <c r="A426" s="18"/>
      <c r="G426" s="32"/>
      <c r="H426" s="32"/>
    </row>
    <row r="427" spans="1:8" ht="13.5">
      <c r="A427" s="18"/>
      <c r="G427" s="32"/>
      <c r="H427" s="32"/>
    </row>
    <row r="428" spans="1:8" ht="13.5">
      <c r="A428" s="18"/>
      <c r="G428" s="32"/>
      <c r="H428" s="32"/>
    </row>
    <row r="429" spans="1:8" ht="13.5">
      <c r="A429" s="18"/>
      <c r="G429" s="32"/>
      <c r="H429" s="32"/>
    </row>
    <row r="430" spans="1:8" ht="13.5">
      <c r="A430" s="18"/>
      <c r="G430" s="32"/>
      <c r="H430" s="32"/>
    </row>
    <row r="431" spans="1:8" ht="13.5">
      <c r="A431" s="18"/>
      <c r="G431" s="32"/>
      <c r="H431" s="32"/>
    </row>
    <row r="432" spans="1:8" ht="13.5">
      <c r="A432" s="18"/>
      <c r="G432" s="32"/>
      <c r="H432" s="32"/>
    </row>
    <row r="433" spans="1:8" ht="13.5">
      <c r="A433" s="18"/>
      <c r="G433" s="32"/>
      <c r="H433" s="32"/>
    </row>
    <row r="434" spans="1:8" ht="13.5">
      <c r="A434" s="18"/>
      <c r="G434" s="32"/>
      <c r="H434" s="32"/>
    </row>
    <row r="435" spans="1:8" ht="13.5">
      <c r="A435" s="18"/>
      <c r="G435" s="32"/>
      <c r="H435" s="32"/>
    </row>
    <row r="436" spans="1:8" ht="13.5">
      <c r="A436" s="18"/>
      <c r="G436" s="32"/>
      <c r="H436" s="32"/>
    </row>
    <row r="437" spans="1:8" ht="13.5">
      <c r="A437" s="18"/>
      <c r="G437" s="32"/>
      <c r="H437" s="32"/>
    </row>
    <row r="438" spans="1:8" ht="13.5">
      <c r="A438" s="18"/>
      <c r="G438" s="32"/>
      <c r="H438" s="32"/>
    </row>
    <row r="439" spans="1:8" ht="13.5">
      <c r="A439" s="18"/>
      <c r="G439" s="32"/>
      <c r="H439" s="32"/>
    </row>
    <row r="440" spans="1:8" ht="13.5">
      <c r="A440" s="18"/>
      <c r="G440" s="32"/>
      <c r="H440" s="32"/>
    </row>
    <row r="441" spans="1:8" ht="13.5">
      <c r="A441" s="18"/>
      <c r="G441" s="32"/>
      <c r="H441" s="32"/>
    </row>
    <row r="442" spans="1:8" ht="13.5">
      <c r="A442" s="18"/>
      <c r="G442" s="32"/>
      <c r="H442" s="32"/>
    </row>
    <row r="443" spans="1:8" ht="13.5">
      <c r="A443" s="18"/>
      <c r="G443" s="32"/>
      <c r="H443" s="32"/>
    </row>
    <row r="444" spans="1:8" ht="13.5">
      <c r="A444" s="18"/>
      <c r="G444" s="32"/>
      <c r="H444" s="32"/>
    </row>
    <row r="445" spans="1:8" ht="13.5">
      <c r="A445" s="18"/>
      <c r="G445" s="32"/>
      <c r="H445" s="32"/>
    </row>
    <row r="446" spans="1:8" ht="13.5">
      <c r="A446" s="18"/>
      <c r="G446" s="32"/>
      <c r="H446" s="32"/>
    </row>
    <row r="447" spans="1:8" ht="13.5">
      <c r="A447" s="18"/>
      <c r="G447" s="32"/>
      <c r="H447" s="32"/>
    </row>
    <row r="448" spans="1:8" ht="13.5">
      <c r="A448" s="18"/>
      <c r="G448" s="32"/>
      <c r="H448" s="32"/>
    </row>
    <row r="449" spans="1:8" ht="13.5">
      <c r="A449" s="18"/>
      <c r="G449" s="32"/>
      <c r="H449" s="32"/>
    </row>
    <row r="450" spans="1:8" ht="13.5">
      <c r="A450" s="18"/>
      <c r="G450" s="32"/>
      <c r="H450" s="32"/>
    </row>
    <row r="451" spans="1:8" ht="13.5">
      <c r="A451" s="18"/>
      <c r="G451" s="32"/>
      <c r="H451" s="32"/>
    </row>
    <row r="452" spans="1:8" ht="13.5">
      <c r="A452" s="18"/>
      <c r="G452" s="32"/>
      <c r="H452" s="32"/>
    </row>
    <row r="453" spans="1:8" ht="13.5">
      <c r="A453" s="18"/>
      <c r="G453" s="32"/>
      <c r="H453" s="32"/>
    </row>
    <row r="454" spans="1:8" ht="13.5">
      <c r="A454" s="18"/>
      <c r="G454" s="32"/>
      <c r="H454" s="32"/>
    </row>
    <row r="455" spans="1:8" ht="13.5">
      <c r="A455" s="18"/>
      <c r="G455" s="32"/>
      <c r="H455" s="32"/>
    </row>
    <row r="456" spans="1:8" ht="13.5">
      <c r="A456" s="18"/>
      <c r="G456" s="32"/>
      <c r="H456" s="32"/>
    </row>
    <row r="457" spans="1:8" ht="13.5">
      <c r="A457" s="18"/>
      <c r="G457" s="32"/>
      <c r="H457" s="32"/>
    </row>
    <row r="458" spans="1:8" ht="13.5">
      <c r="A458" s="18"/>
      <c r="G458" s="32"/>
      <c r="H458" s="32"/>
    </row>
    <row r="459" spans="1:8" ht="13.5">
      <c r="A459" s="18"/>
      <c r="G459" s="32"/>
      <c r="H459" s="32"/>
    </row>
    <row r="460" spans="1:8" ht="13.5">
      <c r="A460" s="18"/>
      <c r="G460" s="32"/>
      <c r="H460" s="32"/>
    </row>
    <row r="461" spans="1:8" ht="13.5">
      <c r="A461" s="18"/>
      <c r="G461" s="32"/>
      <c r="H461" s="32"/>
    </row>
    <row r="462" spans="1:8" ht="13.5">
      <c r="A462" s="18"/>
      <c r="G462" s="32"/>
      <c r="H462" s="32"/>
    </row>
    <row r="463" spans="1:8" ht="13.5">
      <c r="A463" s="18"/>
      <c r="G463" s="32"/>
      <c r="H463" s="32"/>
    </row>
    <row r="464" spans="1:8" ht="13.5">
      <c r="A464" s="18"/>
      <c r="G464" s="32"/>
      <c r="H464" s="32"/>
    </row>
    <row r="465" spans="1:8" ht="13.5">
      <c r="A465" s="18"/>
      <c r="G465" s="32"/>
      <c r="H465" s="32"/>
    </row>
    <row r="466" spans="1:8" ht="13.5">
      <c r="A466" s="18"/>
      <c r="G466" s="32"/>
      <c r="H466" s="32"/>
    </row>
    <row r="467" spans="1:8" ht="13.5">
      <c r="A467" s="18"/>
      <c r="G467" s="32"/>
      <c r="H467" s="32"/>
    </row>
    <row r="468" spans="1:8" ht="13.5">
      <c r="A468" s="18"/>
      <c r="G468" s="32"/>
      <c r="H468" s="32"/>
    </row>
    <row r="469" spans="1:8" ht="13.5">
      <c r="A469" s="18"/>
      <c r="G469" s="32"/>
      <c r="H469" s="32"/>
    </row>
  </sheetData>
  <sheetProtection/>
  <autoFilter ref="F2:F469"/>
  <mergeCells count="9">
    <mergeCell ref="G6:H6"/>
    <mergeCell ref="A4:H4"/>
    <mergeCell ref="F2:H2"/>
    <mergeCell ref="A6:A7"/>
    <mergeCell ref="B6:B7"/>
    <mergeCell ref="C6:C7"/>
    <mergeCell ref="D6:D7"/>
    <mergeCell ref="E6:E7"/>
    <mergeCell ref="F6:F7"/>
  </mergeCells>
  <printOptions/>
  <pageMargins left="0.5905511811023623" right="0.35433070866141736" top="0.5905511811023623" bottom="0.4330708661417323" header="0.5118110236220472" footer="0.2755905511811024"/>
  <pageSetup fitToHeight="15" horizontalDpi="600" verticalDpi="600" orientation="portrait" paperSize="9" scale="70" r:id="rId1"/>
  <rowBreaks count="2" manualBreakCount="2">
    <brk id="34" max="7" man="1"/>
    <brk id="6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root</cp:lastModifiedBy>
  <cp:lastPrinted>2020-11-05T07:11:16Z</cp:lastPrinted>
  <dcterms:modified xsi:type="dcterms:W3CDTF">2020-11-05T07:11:48Z</dcterms:modified>
  <cp:category/>
  <cp:version/>
  <cp:contentType/>
  <cp:contentStatus/>
</cp:coreProperties>
</file>